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<sst xmlns="http://schemas.openxmlformats.org/spreadsheetml/2006/main" count="70" uniqueCount="60">
  <si>
    <t xml:space="preserve">  DE</t>
  </si>
  <si>
    <t xml:space="preserve">  MD</t>
  </si>
  <si>
    <t xml:space="preserve">  NJ</t>
  </si>
  <si>
    <t xml:space="preserve">  PA</t>
  </si>
  <si>
    <t xml:space="preserve">  WV</t>
  </si>
  <si>
    <t xml:space="preserve">  IA</t>
  </si>
  <si>
    <t xml:space="preserve">  KS</t>
  </si>
  <si>
    <t xml:space="preserve">  MN</t>
  </si>
  <si>
    <t xml:space="preserve">  MO</t>
  </si>
  <si>
    <t xml:space="preserve">  ND</t>
  </si>
  <si>
    <t xml:space="preserve">  NE</t>
  </si>
  <si>
    <t xml:space="preserve">  SD</t>
  </si>
  <si>
    <t xml:space="preserve">  NC</t>
  </si>
  <si>
    <t xml:space="preserve">  SC</t>
  </si>
  <si>
    <t xml:space="preserve">  TN</t>
  </si>
  <si>
    <t xml:space="preserve">  VA</t>
  </si>
  <si>
    <t xml:space="preserve">  IL</t>
  </si>
  <si>
    <t xml:space="preserve">  IN</t>
  </si>
  <si>
    <t xml:space="preserve">  KY</t>
  </si>
  <si>
    <t xml:space="preserve">  MI</t>
  </si>
  <si>
    <t xml:space="preserve">  OH</t>
  </si>
  <si>
    <t xml:space="preserve">  WI</t>
  </si>
  <si>
    <t xml:space="preserve">  CT</t>
  </si>
  <si>
    <t xml:space="preserve">  MA</t>
  </si>
  <si>
    <t xml:space="preserve">  ME</t>
  </si>
  <si>
    <t xml:space="preserve">  NH</t>
  </si>
  <si>
    <t xml:space="preserve">  NY</t>
  </si>
  <si>
    <t xml:space="preserve">  RI</t>
  </si>
  <si>
    <t xml:space="preserve">  VT</t>
  </si>
  <si>
    <t xml:space="preserve">  AK</t>
  </si>
  <si>
    <t xml:space="preserve">  HI</t>
  </si>
  <si>
    <t xml:space="preserve">  ID</t>
  </si>
  <si>
    <t xml:space="preserve">  OR</t>
  </si>
  <si>
    <t xml:space="preserve">  WA</t>
  </si>
  <si>
    <t xml:space="preserve">  AZ</t>
  </si>
  <si>
    <t xml:space="preserve">  CO</t>
  </si>
  <si>
    <t xml:space="preserve">  MT</t>
  </si>
  <si>
    <t xml:space="preserve">  NM</t>
  </si>
  <si>
    <t xml:space="preserve">  WY</t>
  </si>
  <si>
    <t xml:space="preserve">  AR</t>
  </si>
  <si>
    <t xml:space="preserve">  LA</t>
  </si>
  <si>
    <t xml:space="preserve">  OK</t>
  </si>
  <si>
    <t xml:space="preserve">  TX</t>
  </si>
  <si>
    <t xml:space="preserve">  AL</t>
  </si>
  <si>
    <t xml:space="preserve">  FL</t>
  </si>
  <si>
    <t xml:space="preserve">  GA</t>
  </si>
  <si>
    <t xml:space="preserve">  MS</t>
  </si>
  <si>
    <t xml:space="preserve">  CA</t>
  </si>
  <si>
    <t xml:space="preserve">  NV</t>
  </si>
  <si>
    <t xml:space="preserve">  UT</t>
  </si>
  <si>
    <t>TOTAL</t>
  </si>
  <si>
    <t>Tallgrass Prairie (OK)</t>
  </si>
  <si>
    <t>TNC PRESCRIBED FIRE ACRES BURNED 2003</t>
  </si>
  <si>
    <t>Acres</t>
  </si>
  <si>
    <t>Total</t>
  </si>
  <si>
    <t>Burns</t>
  </si>
  <si>
    <t>not turned in yet</t>
  </si>
  <si>
    <t>Broadcast</t>
  </si>
  <si>
    <t>Non-</t>
  </si>
  <si>
    <t># Non-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</si>
</sst>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6" sqref="A1:G56"/>
    </sheetView>
  </sheetViews>
  <sheetFormatPr defaultColWidth="9.140625" defaultRowHeight="12.75"/>
  <cols>
    <col min="1" max="1" width="24.57421875" style="1" bestFit="1" customWidth="1"/>
    <col min="2" max="2" width="8.7109375" style="2" customWidth="1"/>
    <col min="3" max="3" width="10.7109375" style="1" customWidth="1"/>
    <col min="4" max="16384" width="9.140625" style="1" customWidth="1"/>
  </cols>
  <sheetData>
    <row r="1" spans="1:7" ht="12.75">
      <c r="A1" s="3" t="s">
        <v>52</v>
      </c>
      <c r="B1" s="1"/>
      <c r="D1" s="5" t="s">
        <v>58</v>
      </c>
      <c r="E1" s="5" t="s">
        <v>59</v>
      </c>
      <c r="F1" s="5" t="s">
        <v>54</v>
      </c>
      <c r="G1" s="5" t="s">
        <v>54</v>
      </c>
    </row>
    <row r="2" spans="1:7" ht="12.75">
      <c r="A2" s="3"/>
      <c r="B2" s="4" t="s">
        <v>54</v>
      </c>
      <c r="C2" s="5" t="s">
        <v>54</v>
      </c>
      <c r="D2" s="5" t="s">
        <v>57</v>
      </c>
      <c r="E2" s="5" t="s">
        <v>57</v>
      </c>
      <c r="F2" s="5" t="s">
        <v>57</v>
      </c>
      <c r="G2" s="5" t="s">
        <v>57</v>
      </c>
    </row>
    <row r="3" spans="1:7" ht="12.75">
      <c r="A3" s="2"/>
      <c r="B3" s="5" t="s">
        <v>53</v>
      </c>
      <c r="C3" s="5" t="s">
        <v>55</v>
      </c>
      <c r="D3" s="5" t="s">
        <v>53</v>
      </c>
      <c r="E3" s="5" t="s">
        <v>55</v>
      </c>
      <c r="F3" s="5" t="s">
        <v>53</v>
      </c>
      <c r="G3" s="5" t="s">
        <v>55</v>
      </c>
    </row>
    <row r="4" spans="1:7" ht="12" customHeight="1">
      <c r="A4" s="1" t="s">
        <v>29</v>
      </c>
      <c r="B4" s="1">
        <v>0</v>
      </c>
      <c r="C4" s="1">
        <v>0</v>
      </c>
      <c r="D4" s="1">
        <v>0</v>
      </c>
      <c r="E4" s="1">
        <v>0</v>
      </c>
      <c r="F4" s="1">
        <f>B4-D4</f>
        <v>0</v>
      </c>
      <c r="G4" s="1">
        <f>C4-E4</f>
        <v>0</v>
      </c>
    </row>
    <row r="5" spans="1:7" ht="12" customHeight="1">
      <c r="A5" s="1" t="s">
        <v>43</v>
      </c>
      <c r="B5" s="1">
        <f>110+125+65+1.5+5+47+35+15+30+75+60+50+10+20+10+25+20+20+440</f>
        <v>1163.5</v>
      </c>
      <c r="C5" s="1">
        <v>19</v>
      </c>
      <c r="D5" s="1">
        <v>0</v>
      </c>
      <c r="E5" s="1">
        <v>0</v>
      </c>
      <c r="F5" s="1">
        <f aca="true" t="shared" si="0" ref="F5:F56">B5-D5</f>
        <v>1163.5</v>
      </c>
      <c r="G5" s="1">
        <f aca="true" t="shared" si="1" ref="G5:G56">C5-E5</f>
        <v>19</v>
      </c>
    </row>
    <row r="6" spans="1:7" ht="12" customHeight="1">
      <c r="A6" s="1" t="s">
        <v>39</v>
      </c>
      <c r="B6" s="1">
        <f>40+31+100+65+25+175+650+6+6+15+13+8+40+10+35+75+400+400+600+494+1+1+240+160+40+35+300+400+300+150+125+771+8+175+120+90+200+1200+300+1058+35</f>
        <v>8897</v>
      </c>
      <c r="C6" s="1">
        <v>41</v>
      </c>
      <c r="D6" s="1">
        <v>2</v>
      </c>
      <c r="E6" s="1">
        <v>2</v>
      </c>
      <c r="F6" s="1">
        <f t="shared" si="0"/>
        <v>8895</v>
      </c>
      <c r="G6" s="1">
        <f t="shared" si="1"/>
        <v>39</v>
      </c>
    </row>
    <row r="7" spans="1:2" ht="12" customHeight="1">
      <c r="A7" s="1" t="s">
        <v>34</v>
      </c>
      <c r="B7" s="1" t="s">
        <v>56</v>
      </c>
    </row>
    <row r="8" spans="1:7" ht="12" customHeight="1">
      <c r="A8" s="1" t="s">
        <v>47</v>
      </c>
      <c r="B8" s="1">
        <f>100+50+100+100+70+160+80+7.5+7.5+2+600+5+5+2+1213+10+2+1+100+200+40</f>
        <v>2855</v>
      </c>
      <c r="C8" s="1">
        <v>21</v>
      </c>
      <c r="D8" s="1">
        <v>1</v>
      </c>
      <c r="E8" s="1">
        <v>1</v>
      </c>
      <c r="F8" s="1">
        <f t="shared" si="0"/>
        <v>2854</v>
      </c>
      <c r="G8" s="1">
        <f t="shared" si="1"/>
        <v>20</v>
      </c>
    </row>
    <row r="9" spans="1:7" ht="12" customHeight="1">
      <c r="A9" s="1" t="s">
        <v>35</v>
      </c>
      <c r="B9" s="1">
        <f>1+1</f>
        <v>2</v>
      </c>
      <c r="C9" s="1">
        <v>2</v>
      </c>
      <c r="D9" s="1">
        <v>2</v>
      </c>
      <c r="E9" s="1">
        <v>2</v>
      </c>
      <c r="F9" s="1">
        <f t="shared" si="0"/>
        <v>0</v>
      </c>
      <c r="G9" s="1">
        <f t="shared" si="1"/>
        <v>0</v>
      </c>
    </row>
    <row r="10" spans="1:7" ht="12" customHeight="1">
      <c r="A10" s="1" t="s">
        <v>22</v>
      </c>
      <c r="B10" s="1">
        <v>0</v>
      </c>
      <c r="C10" s="1">
        <v>0</v>
      </c>
      <c r="D10" s="1">
        <v>0</v>
      </c>
      <c r="E10" s="1">
        <v>0</v>
      </c>
      <c r="F10" s="1">
        <f t="shared" si="0"/>
        <v>0</v>
      </c>
      <c r="G10" s="1">
        <f t="shared" si="1"/>
        <v>0</v>
      </c>
    </row>
    <row r="11" spans="1:7" ht="12" customHeight="1">
      <c r="A11" s="1" t="s">
        <v>0</v>
      </c>
      <c r="B11" s="1">
        <v>0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f t="shared" si="1"/>
        <v>0</v>
      </c>
    </row>
    <row r="12" spans="1:7" ht="12" customHeight="1">
      <c r="A12" s="1" t="s">
        <v>44</v>
      </c>
      <c r="B12" s="1">
        <f>5+3+87+200+100+1+50+50+20+20+20+20+10+193+30+21+102+29+1+100+9+180+174+115+25+14+44+8+12+71+250+10+3+285.3+37+11+143.5+200+418.7+698.5+245.8+338+356.2+1785+3</f>
        <v>6499</v>
      </c>
      <c r="C12" s="1">
        <v>62</v>
      </c>
      <c r="D12" s="1">
        <v>0</v>
      </c>
      <c r="E12" s="1">
        <v>0</v>
      </c>
      <c r="F12" s="1">
        <f t="shared" si="0"/>
        <v>6499</v>
      </c>
      <c r="G12" s="1">
        <f t="shared" si="1"/>
        <v>62</v>
      </c>
    </row>
    <row r="13" spans="1:7" ht="12" customHeight="1">
      <c r="A13" s="1" t="s">
        <v>45</v>
      </c>
      <c r="B13" s="1">
        <f>54+84+48+78+210+57+8+38+61+9+63+54+40+100+45+80</f>
        <v>1029</v>
      </c>
      <c r="C13" s="1">
        <v>16</v>
      </c>
      <c r="D13" s="1">
        <v>0</v>
      </c>
      <c r="E13" s="1">
        <v>0</v>
      </c>
      <c r="F13" s="1">
        <f t="shared" si="0"/>
        <v>1029</v>
      </c>
      <c r="G13" s="1">
        <f t="shared" si="1"/>
        <v>16</v>
      </c>
    </row>
    <row r="14" spans="1:7" ht="12" customHeight="1">
      <c r="A14" s="1" t="s">
        <v>30</v>
      </c>
      <c r="B14" s="1">
        <v>0</v>
      </c>
      <c r="C14" s="1">
        <v>0</v>
      </c>
      <c r="D14" s="1">
        <v>0</v>
      </c>
      <c r="E14" s="1">
        <v>0</v>
      </c>
      <c r="F14" s="1">
        <f t="shared" si="0"/>
        <v>0</v>
      </c>
      <c r="G14" s="1">
        <f t="shared" si="1"/>
        <v>0</v>
      </c>
    </row>
    <row r="15" spans="1:7" ht="12" customHeight="1">
      <c r="A15" s="1" t="s">
        <v>5</v>
      </c>
      <c r="B15" s="1">
        <f>11+57+28+85+24+3+150+350+38+17+48+12+21+24+28+14+9+121+6</f>
        <v>1046</v>
      </c>
      <c r="C15" s="1">
        <v>26</v>
      </c>
      <c r="D15" s="1">
        <v>7</v>
      </c>
      <c r="E15" s="1">
        <v>7</v>
      </c>
      <c r="F15" s="1">
        <f t="shared" si="0"/>
        <v>1039</v>
      </c>
      <c r="G15" s="1">
        <f t="shared" si="1"/>
        <v>19</v>
      </c>
    </row>
    <row r="16" spans="1:7" ht="12" customHeight="1">
      <c r="A16" s="1" t="s">
        <v>31</v>
      </c>
      <c r="B16" s="1">
        <v>0</v>
      </c>
      <c r="C16" s="1">
        <v>0</v>
      </c>
      <c r="D16" s="1">
        <v>0</v>
      </c>
      <c r="E16" s="1">
        <v>0</v>
      </c>
      <c r="F16" s="1">
        <f t="shared" si="0"/>
        <v>0</v>
      </c>
      <c r="G16" s="1">
        <f t="shared" si="1"/>
        <v>0</v>
      </c>
    </row>
    <row r="17" spans="1:7" ht="12" customHeight="1">
      <c r="A17" s="1" t="s">
        <v>16</v>
      </c>
      <c r="B17" s="1">
        <f>65+85+80+200+80+140+80+80+35+110+45+20+75+60+170+160+80+40+300+15+60+10</f>
        <v>1990</v>
      </c>
      <c r="C17" s="1">
        <v>22</v>
      </c>
      <c r="D17" s="1">
        <v>0</v>
      </c>
      <c r="E17" s="1">
        <v>0</v>
      </c>
      <c r="F17" s="1">
        <f t="shared" si="0"/>
        <v>1990</v>
      </c>
      <c r="G17" s="1">
        <f t="shared" si="1"/>
        <v>22</v>
      </c>
    </row>
    <row r="18" spans="1:7" ht="12" customHeight="1">
      <c r="A18" s="1" t="s">
        <v>17</v>
      </c>
      <c r="B18" s="1">
        <f>6+20+28+30+24+60+8+100+95+113+7+2+21+50+150</f>
        <v>714</v>
      </c>
      <c r="C18" s="1">
        <v>15</v>
      </c>
      <c r="D18" s="1">
        <v>0</v>
      </c>
      <c r="E18" s="1">
        <v>0</v>
      </c>
      <c r="F18" s="1">
        <f t="shared" si="0"/>
        <v>714</v>
      </c>
      <c r="G18" s="1">
        <f t="shared" si="1"/>
        <v>15</v>
      </c>
    </row>
    <row r="19" spans="1:7" ht="12" customHeight="1">
      <c r="A19" s="1" t="s">
        <v>6</v>
      </c>
      <c r="B19" s="1">
        <f>63+55+262+600+223+227+197+259+1910+417+150+405+121</f>
        <v>4889</v>
      </c>
      <c r="C19" s="1">
        <v>13</v>
      </c>
      <c r="D19" s="1">
        <v>0</v>
      </c>
      <c r="E19" s="1">
        <v>0</v>
      </c>
      <c r="F19" s="1">
        <f t="shared" si="0"/>
        <v>4889</v>
      </c>
      <c r="G19" s="1">
        <f t="shared" si="1"/>
        <v>13</v>
      </c>
    </row>
    <row r="20" spans="1:7" ht="12" customHeight="1">
      <c r="A20" s="1" t="s">
        <v>18</v>
      </c>
      <c r="B20" s="1">
        <f>20+17+27+150+28+71+19+23+2+10+20+9+20+15+15+5</f>
        <v>451</v>
      </c>
      <c r="C20" s="1">
        <v>16</v>
      </c>
      <c r="D20" s="1">
        <v>0</v>
      </c>
      <c r="E20" s="1">
        <v>0</v>
      </c>
      <c r="F20" s="1">
        <f t="shared" si="0"/>
        <v>451</v>
      </c>
      <c r="G20" s="1">
        <f t="shared" si="1"/>
        <v>16</v>
      </c>
    </row>
    <row r="21" spans="1:7" ht="12" customHeight="1">
      <c r="A21" s="1" t="s">
        <v>40</v>
      </c>
      <c r="B21" s="1">
        <f>90+50+60+57+40+280+45+40+220+100+450+230+178+145</f>
        <v>1985</v>
      </c>
      <c r="C21" s="1">
        <v>14</v>
      </c>
      <c r="D21" s="1">
        <v>0</v>
      </c>
      <c r="E21" s="1">
        <v>0</v>
      </c>
      <c r="F21" s="1">
        <f t="shared" si="0"/>
        <v>1985</v>
      </c>
      <c r="G21" s="1">
        <f t="shared" si="1"/>
        <v>14</v>
      </c>
    </row>
    <row r="22" spans="1:7" ht="12" customHeight="1">
      <c r="A22" s="1" t="s">
        <v>23</v>
      </c>
      <c r="B22" s="1">
        <f>3+3+3+1+3+10+30+40+5+20+20+20+10+5+5+40+2+1+17+27+3+3+20+223+22+5+100</f>
        <v>641</v>
      </c>
      <c r="C22" s="1">
        <v>27</v>
      </c>
      <c r="D22" s="1">
        <v>2</v>
      </c>
      <c r="E22" s="1">
        <v>2</v>
      </c>
      <c r="F22" s="1">
        <f t="shared" si="0"/>
        <v>639</v>
      </c>
      <c r="G22" s="1">
        <f t="shared" si="1"/>
        <v>25</v>
      </c>
    </row>
    <row r="23" spans="1:7" ht="12" customHeight="1">
      <c r="A23" s="1" t="s">
        <v>1</v>
      </c>
      <c r="B23" s="1">
        <v>0</v>
      </c>
      <c r="C23" s="1">
        <v>0</v>
      </c>
      <c r="D23" s="1">
        <v>0</v>
      </c>
      <c r="E23" s="1">
        <v>0</v>
      </c>
      <c r="F23" s="1">
        <f t="shared" si="0"/>
        <v>0</v>
      </c>
      <c r="G23" s="1">
        <f t="shared" si="1"/>
        <v>0</v>
      </c>
    </row>
    <row r="24" spans="1:7" ht="12" customHeight="1">
      <c r="A24" s="1" t="s">
        <v>24</v>
      </c>
      <c r="B24" s="1">
        <f>20+50+30+2+1+1+1</f>
        <v>105</v>
      </c>
      <c r="C24" s="5">
        <v>7</v>
      </c>
      <c r="D24" s="1">
        <v>3</v>
      </c>
      <c r="E24" s="1">
        <v>3</v>
      </c>
      <c r="F24" s="1">
        <f t="shared" si="0"/>
        <v>102</v>
      </c>
      <c r="G24" s="1">
        <f t="shared" si="1"/>
        <v>4</v>
      </c>
    </row>
    <row r="25" spans="1:7" ht="12" customHeight="1">
      <c r="A25" s="1" t="s">
        <v>19</v>
      </c>
      <c r="B25" s="1">
        <f>1+1+2+1+1+2+1+12+1+18+3+300+3+1+10</f>
        <v>357</v>
      </c>
      <c r="C25" s="1">
        <v>15</v>
      </c>
      <c r="D25" s="1">
        <v>6</v>
      </c>
      <c r="E25" s="1">
        <v>6</v>
      </c>
      <c r="F25" s="1">
        <f t="shared" si="0"/>
        <v>351</v>
      </c>
      <c r="G25" s="1">
        <f t="shared" si="1"/>
        <v>9</v>
      </c>
    </row>
    <row r="26" spans="1:7" ht="12" customHeight="1">
      <c r="A26" s="1" t="s">
        <v>7</v>
      </c>
      <c r="B26" s="1">
        <v>12352</v>
      </c>
      <c r="C26" s="1">
        <v>110</v>
      </c>
      <c r="D26" s="1">
        <v>0</v>
      </c>
      <c r="E26" s="1">
        <v>0</v>
      </c>
      <c r="F26" s="1">
        <f t="shared" si="0"/>
        <v>12352</v>
      </c>
      <c r="G26" s="1">
        <f t="shared" si="1"/>
        <v>110</v>
      </c>
    </row>
    <row r="27" spans="1:7" ht="12" customHeight="1">
      <c r="A27" s="1" t="s">
        <v>8</v>
      </c>
      <c r="B27" s="1">
        <f>10+120+54+80+190+20+246+3+30+230+75+460+5+75+40+1280+160+5+20+30+244+880+145</f>
        <v>4402</v>
      </c>
      <c r="C27" s="1">
        <v>23</v>
      </c>
      <c r="D27" s="1">
        <v>0</v>
      </c>
      <c r="E27" s="1">
        <v>0</v>
      </c>
      <c r="F27" s="1">
        <f t="shared" si="0"/>
        <v>4402</v>
      </c>
      <c r="G27" s="1">
        <f t="shared" si="1"/>
        <v>23</v>
      </c>
    </row>
    <row r="28" spans="1:7" ht="12" customHeight="1">
      <c r="A28" s="1" t="s">
        <v>46</v>
      </c>
      <c r="B28" s="1">
        <f>45+24+23+12+24+84+40+38+22+24+30+22+16+50+110+60+25+40+70+40+35+50+100+5+30+50+80+90+110+50+100+275+170+80+100+150+60+50+90+80+60</f>
        <v>2614</v>
      </c>
      <c r="C28" s="1">
        <v>41</v>
      </c>
      <c r="D28" s="1">
        <v>0</v>
      </c>
      <c r="E28" s="1">
        <v>0</v>
      </c>
      <c r="F28" s="1">
        <f t="shared" si="0"/>
        <v>2614</v>
      </c>
      <c r="G28" s="1">
        <f t="shared" si="1"/>
        <v>41</v>
      </c>
    </row>
    <row r="29" spans="1:7" ht="12" customHeight="1">
      <c r="A29" s="1" t="s">
        <v>36</v>
      </c>
      <c r="B29" s="1">
        <f>32+680+80</f>
        <v>792</v>
      </c>
      <c r="C29" s="1">
        <v>3</v>
      </c>
      <c r="D29" s="1">
        <v>0</v>
      </c>
      <c r="E29" s="1">
        <v>0</v>
      </c>
      <c r="F29" s="1">
        <f t="shared" si="0"/>
        <v>792</v>
      </c>
      <c r="G29" s="1">
        <f t="shared" si="1"/>
        <v>3</v>
      </c>
    </row>
    <row r="30" spans="1:7" ht="12" customHeight="1">
      <c r="A30" s="1" t="s">
        <v>12</v>
      </c>
      <c r="B30" s="1">
        <f>49.2+12.2+22.9+10.8+28+36+900+61.2+85+31+30+46+48+40+52+76+250+105+75+214+62+41+3</f>
        <v>2278.3</v>
      </c>
      <c r="C30" s="1">
        <v>23</v>
      </c>
      <c r="D30" s="1">
        <v>0</v>
      </c>
      <c r="E30" s="1">
        <v>0</v>
      </c>
      <c r="F30" s="1">
        <f t="shared" si="0"/>
        <v>2278.3</v>
      </c>
      <c r="G30" s="1">
        <f t="shared" si="1"/>
        <v>23</v>
      </c>
    </row>
    <row r="31" spans="1:7" ht="12" customHeight="1">
      <c r="A31" s="1" t="s">
        <v>9</v>
      </c>
      <c r="B31" s="1">
        <f>130+389+105+5+196+240+5+30</f>
        <v>1100</v>
      </c>
      <c r="C31" s="1">
        <v>8</v>
      </c>
      <c r="D31" s="1">
        <v>0</v>
      </c>
      <c r="E31" s="1">
        <v>0</v>
      </c>
      <c r="F31" s="1">
        <f t="shared" si="0"/>
        <v>1100</v>
      </c>
      <c r="G31" s="1">
        <f t="shared" si="1"/>
        <v>8</v>
      </c>
    </row>
    <row r="32" spans="1:7" ht="12" customHeight="1">
      <c r="A32" s="1" t="s">
        <v>10</v>
      </c>
      <c r="B32" s="1">
        <f>200+0.25+1+80+40+129+15+70+24+32+47+43+2+3+18+6</f>
        <v>710.25</v>
      </c>
      <c r="C32" s="1">
        <v>17</v>
      </c>
      <c r="D32" s="1">
        <v>4</v>
      </c>
      <c r="E32" s="1">
        <v>4</v>
      </c>
      <c r="F32" s="1">
        <f t="shared" si="0"/>
        <v>706.25</v>
      </c>
      <c r="G32" s="1">
        <f t="shared" si="1"/>
        <v>13</v>
      </c>
    </row>
    <row r="33" spans="1:7" ht="12" customHeight="1">
      <c r="A33" s="1" t="s">
        <v>25</v>
      </c>
      <c r="B33" s="1">
        <v>0</v>
      </c>
      <c r="C33" s="1">
        <v>0</v>
      </c>
      <c r="D33" s="1">
        <v>0</v>
      </c>
      <c r="E33" s="1">
        <v>0</v>
      </c>
      <c r="F33" s="1">
        <f t="shared" si="0"/>
        <v>0</v>
      </c>
      <c r="G33" s="1">
        <f t="shared" si="1"/>
        <v>0</v>
      </c>
    </row>
    <row r="34" spans="1:7" ht="12" customHeight="1">
      <c r="A34" s="1" t="s">
        <v>2</v>
      </c>
      <c r="B34" s="1">
        <v>0</v>
      </c>
      <c r="C34" s="1">
        <v>0</v>
      </c>
      <c r="D34" s="1">
        <v>0</v>
      </c>
      <c r="E34" s="1">
        <v>0</v>
      </c>
      <c r="F34" s="1">
        <f t="shared" si="0"/>
        <v>0</v>
      </c>
      <c r="G34" s="1">
        <f t="shared" si="1"/>
        <v>0</v>
      </c>
    </row>
    <row r="35" spans="1:7" ht="12" customHeight="1">
      <c r="A35" s="1" t="s">
        <v>37</v>
      </c>
      <c r="B35" s="1">
        <v>0</v>
      </c>
      <c r="C35" s="1">
        <v>0</v>
      </c>
      <c r="D35" s="1">
        <v>0</v>
      </c>
      <c r="E35" s="1">
        <v>0</v>
      </c>
      <c r="F35" s="1">
        <f t="shared" si="0"/>
        <v>0</v>
      </c>
      <c r="G35" s="1">
        <f t="shared" si="1"/>
        <v>0</v>
      </c>
    </row>
    <row r="36" spans="1:7" ht="12" customHeight="1">
      <c r="A36" s="1" t="s">
        <v>48</v>
      </c>
      <c r="B36" s="1">
        <v>0</v>
      </c>
      <c r="C36" s="1">
        <v>0</v>
      </c>
      <c r="D36" s="1">
        <v>0</v>
      </c>
      <c r="E36" s="1">
        <v>0</v>
      </c>
      <c r="F36" s="1">
        <f t="shared" si="0"/>
        <v>0</v>
      </c>
      <c r="G36" s="1">
        <f t="shared" si="1"/>
        <v>0</v>
      </c>
    </row>
    <row r="37" spans="1:7" ht="12" customHeight="1">
      <c r="A37" s="1" t="s">
        <v>26</v>
      </c>
      <c r="B37" s="1">
        <f>0.5+10+0.5</f>
        <v>11</v>
      </c>
      <c r="C37" s="1">
        <v>3</v>
      </c>
      <c r="D37" s="1">
        <v>0</v>
      </c>
      <c r="E37" s="1">
        <v>0</v>
      </c>
      <c r="F37" s="1">
        <f t="shared" si="0"/>
        <v>11</v>
      </c>
      <c r="G37" s="1">
        <f t="shared" si="1"/>
        <v>3</v>
      </c>
    </row>
    <row r="38" spans="1:7" ht="12" customHeight="1">
      <c r="A38" s="1" t="s">
        <v>20</v>
      </c>
      <c r="B38" s="1">
        <f>30+15+5+20</f>
        <v>70</v>
      </c>
      <c r="C38" s="1">
        <v>4</v>
      </c>
      <c r="D38" s="1">
        <v>0</v>
      </c>
      <c r="E38" s="1">
        <v>0</v>
      </c>
      <c r="F38" s="1">
        <f t="shared" si="0"/>
        <v>70</v>
      </c>
      <c r="G38" s="1">
        <f t="shared" si="1"/>
        <v>4</v>
      </c>
    </row>
    <row r="39" spans="1:7" ht="12" customHeight="1">
      <c r="A39" s="1" t="s">
        <v>41</v>
      </c>
      <c r="B39" s="1">
        <f>1138+1030+12</f>
        <v>2180</v>
      </c>
      <c r="C39" s="1">
        <v>3</v>
      </c>
      <c r="D39" s="1">
        <v>0</v>
      </c>
      <c r="E39" s="1">
        <v>0</v>
      </c>
      <c r="F39" s="1">
        <f t="shared" si="0"/>
        <v>2180</v>
      </c>
      <c r="G39" s="1">
        <f t="shared" si="1"/>
        <v>3</v>
      </c>
    </row>
    <row r="40" spans="1:7" ht="12" customHeight="1">
      <c r="A40" s="1" t="s">
        <v>51</v>
      </c>
      <c r="B40" s="1">
        <f>80+45+240+160+140+500+380+120+670+220+750+20+6600+45+45+680+970+560+1280+6100+3540+160+680+160+30+240+945</f>
        <v>25360</v>
      </c>
      <c r="C40" s="1">
        <v>28</v>
      </c>
      <c r="D40" s="1">
        <v>0</v>
      </c>
      <c r="E40" s="1">
        <v>0</v>
      </c>
      <c r="F40" s="1">
        <f t="shared" si="0"/>
        <v>25360</v>
      </c>
      <c r="G40" s="1">
        <f t="shared" si="1"/>
        <v>28</v>
      </c>
    </row>
    <row r="41" spans="1:7" ht="12" customHeight="1">
      <c r="A41" s="1" t="s">
        <v>32</v>
      </c>
      <c r="B41" s="1">
        <f>11+60+1</f>
        <v>72</v>
      </c>
      <c r="C41" s="1">
        <v>3</v>
      </c>
      <c r="D41" s="1">
        <v>1</v>
      </c>
      <c r="E41" s="1">
        <v>1</v>
      </c>
      <c r="F41" s="1">
        <f t="shared" si="0"/>
        <v>71</v>
      </c>
      <c r="G41" s="1">
        <f t="shared" si="1"/>
        <v>2</v>
      </c>
    </row>
    <row r="42" spans="1:7" ht="12" customHeight="1">
      <c r="A42" s="1" t="s">
        <v>3</v>
      </c>
      <c r="B42" s="1">
        <v>0</v>
      </c>
      <c r="C42" s="1">
        <v>0</v>
      </c>
      <c r="D42" s="1">
        <v>0</v>
      </c>
      <c r="E42" s="1">
        <v>0</v>
      </c>
      <c r="F42" s="1">
        <f t="shared" si="0"/>
        <v>0</v>
      </c>
      <c r="G42" s="1">
        <f t="shared" si="1"/>
        <v>0</v>
      </c>
    </row>
    <row r="43" spans="1:7" ht="12" customHeight="1">
      <c r="A43" s="1" t="s">
        <v>27</v>
      </c>
      <c r="B43" s="1">
        <v>0</v>
      </c>
      <c r="C43" s="1">
        <v>0</v>
      </c>
      <c r="D43" s="1">
        <v>0</v>
      </c>
      <c r="E43" s="1">
        <v>0</v>
      </c>
      <c r="F43" s="1">
        <f t="shared" si="0"/>
        <v>0</v>
      </c>
      <c r="G43" s="1">
        <f t="shared" si="1"/>
        <v>0</v>
      </c>
    </row>
    <row r="44" spans="1:7" ht="12" customHeight="1">
      <c r="A44" s="1" t="s">
        <v>13</v>
      </c>
      <c r="B44" s="1">
        <f>80+50+100+60+200+180+200+260+200+210+180+230</f>
        <v>1950</v>
      </c>
      <c r="C44" s="1">
        <v>12</v>
      </c>
      <c r="D44" s="1">
        <v>0</v>
      </c>
      <c r="E44" s="1">
        <v>0</v>
      </c>
      <c r="F44" s="1">
        <f t="shared" si="0"/>
        <v>1950</v>
      </c>
      <c r="G44" s="1">
        <f t="shared" si="1"/>
        <v>12</v>
      </c>
    </row>
    <row r="45" spans="1:7" ht="12" customHeight="1">
      <c r="A45" s="1" t="s">
        <v>11</v>
      </c>
      <c r="B45" s="1">
        <f>114+180+33+31+20+50+2+45+40+10+10+10</f>
        <v>545</v>
      </c>
      <c r="C45" s="1">
        <v>12</v>
      </c>
      <c r="D45" s="1">
        <v>0</v>
      </c>
      <c r="E45" s="1">
        <v>0</v>
      </c>
      <c r="F45" s="1">
        <f t="shared" si="0"/>
        <v>545</v>
      </c>
      <c r="G45" s="1">
        <f t="shared" si="1"/>
        <v>12</v>
      </c>
    </row>
    <row r="46" spans="1:7" ht="12" customHeight="1">
      <c r="A46" s="1" t="s">
        <v>14</v>
      </c>
      <c r="B46" s="1">
        <v>28</v>
      </c>
      <c r="C46" s="1">
        <v>1</v>
      </c>
      <c r="D46" s="1">
        <v>0</v>
      </c>
      <c r="E46" s="1">
        <v>0</v>
      </c>
      <c r="F46" s="1">
        <f t="shared" si="0"/>
        <v>28</v>
      </c>
      <c r="G46" s="1">
        <f t="shared" si="1"/>
        <v>1</v>
      </c>
    </row>
    <row r="47" spans="1:7" ht="12" customHeight="1">
      <c r="A47" s="1" t="s">
        <v>42</v>
      </c>
      <c r="B47" s="1">
        <f>22+2+63+1040+137+216+321+180+5+35+100+433+3+65+200+100+2+3+160+2300+111+100</f>
        <v>5598</v>
      </c>
      <c r="C47" s="1">
        <v>22</v>
      </c>
      <c r="D47" s="1">
        <v>0</v>
      </c>
      <c r="E47" s="1">
        <v>0</v>
      </c>
      <c r="F47" s="1">
        <f t="shared" si="0"/>
        <v>5598</v>
      </c>
      <c r="G47" s="1">
        <f t="shared" si="1"/>
        <v>22</v>
      </c>
    </row>
    <row r="48" spans="1:7" ht="12" customHeight="1">
      <c r="A48" s="1" t="s">
        <v>49</v>
      </c>
      <c r="B48" s="1">
        <f>12+4+1+1+1+10+5</f>
        <v>34</v>
      </c>
      <c r="C48" s="1">
        <v>7</v>
      </c>
      <c r="D48" s="1">
        <v>3</v>
      </c>
      <c r="E48" s="1">
        <v>3</v>
      </c>
      <c r="F48" s="1">
        <f t="shared" si="0"/>
        <v>31</v>
      </c>
      <c r="G48" s="1">
        <f t="shared" si="1"/>
        <v>4</v>
      </c>
    </row>
    <row r="49" spans="1:7" ht="12" customHeight="1">
      <c r="A49" s="1" t="s">
        <v>15</v>
      </c>
      <c r="B49" s="1">
        <f>1+100+3</f>
        <v>104</v>
      </c>
      <c r="C49" s="1">
        <v>3</v>
      </c>
      <c r="D49" s="1">
        <v>0</v>
      </c>
      <c r="E49" s="1">
        <v>0</v>
      </c>
      <c r="F49" s="1">
        <f t="shared" si="0"/>
        <v>104</v>
      </c>
      <c r="G49" s="1">
        <f t="shared" si="1"/>
        <v>3</v>
      </c>
    </row>
    <row r="50" spans="1:7" ht="12" customHeight="1">
      <c r="A50" s="1" t="s">
        <v>28</v>
      </c>
      <c r="B50" s="1">
        <v>0</v>
      </c>
      <c r="C50" s="1">
        <v>0</v>
      </c>
      <c r="D50" s="1">
        <v>0</v>
      </c>
      <c r="E50" s="1">
        <v>0</v>
      </c>
      <c r="F50" s="1">
        <f t="shared" si="0"/>
        <v>0</v>
      </c>
      <c r="G50" s="1">
        <f t="shared" si="1"/>
        <v>0</v>
      </c>
    </row>
    <row r="51" spans="1:7" ht="12" customHeight="1">
      <c r="A51" s="1" t="s">
        <v>33</v>
      </c>
      <c r="B51" s="1">
        <v>2</v>
      </c>
      <c r="C51" s="1">
        <v>1</v>
      </c>
      <c r="D51" s="1">
        <v>0</v>
      </c>
      <c r="E51" s="1">
        <v>0</v>
      </c>
      <c r="F51" s="1">
        <f t="shared" si="0"/>
        <v>2</v>
      </c>
      <c r="G51" s="1">
        <f t="shared" si="1"/>
        <v>1</v>
      </c>
    </row>
    <row r="52" spans="1:7" ht="12" customHeight="1">
      <c r="A52" s="1" t="s">
        <v>21</v>
      </c>
      <c r="B52" s="1">
        <f>25+150+1+100+120+40+20+100+20+70+12+7+10+15+7+5</f>
        <v>702</v>
      </c>
      <c r="C52" s="1">
        <v>20</v>
      </c>
      <c r="D52" s="1">
        <v>5</v>
      </c>
      <c r="E52" s="1">
        <v>5</v>
      </c>
      <c r="F52" s="1">
        <f t="shared" si="0"/>
        <v>697</v>
      </c>
      <c r="G52" s="1">
        <f t="shared" si="1"/>
        <v>15</v>
      </c>
    </row>
    <row r="53" spans="1:7" ht="12" customHeight="1">
      <c r="A53" s="1" t="s">
        <v>4</v>
      </c>
      <c r="B53" s="1">
        <v>0</v>
      </c>
      <c r="C53" s="1">
        <v>0</v>
      </c>
      <c r="D53" s="1">
        <v>0</v>
      </c>
      <c r="E53" s="1">
        <v>0</v>
      </c>
      <c r="F53" s="1">
        <f t="shared" si="0"/>
        <v>0</v>
      </c>
      <c r="G53" s="1">
        <f t="shared" si="1"/>
        <v>0</v>
      </c>
    </row>
    <row r="54" spans="1:7" ht="12" customHeight="1">
      <c r="A54" s="1" t="s">
        <v>38</v>
      </c>
      <c r="B54" s="1">
        <v>1</v>
      </c>
      <c r="C54" s="1">
        <v>1</v>
      </c>
      <c r="D54" s="1">
        <v>1</v>
      </c>
      <c r="E54" s="1">
        <v>1</v>
      </c>
      <c r="F54" s="1">
        <f t="shared" si="0"/>
        <v>0</v>
      </c>
      <c r="G54" s="1">
        <f t="shared" si="1"/>
        <v>0</v>
      </c>
    </row>
    <row r="55" ht="12" customHeight="1"/>
    <row r="56" spans="1:7" ht="12" customHeight="1">
      <c r="A56" s="1" t="s">
        <v>50</v>
      </c>
      <c r="B56" s="1">
        <f>SUM(B4:B54)</f>
        <v>93529.05</v>
      </c>
      <c r="C56" s="1">
        <f>SUM(C4:C54)</f>
        <v>661</v>
      </c>
      <c r="D56" s="1">
        <f>SUM(D4:D54)</f>
        <v>37</v>
      </c>
      <c r="E56" s="1">
        <f>SUM(E4:E54)</f>
        <v>37</v>
      </c>
      <c r="F56" s="1">
        <f t="shared" si="0"/>
        <v>93492.05</v>
      </c>
      <c r="G56" s="1">
        <f t="shared" si="1"/>
        <v>624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printOptions gridLines="1"/>
  <pageMargins left="0.75" right="0.75" top="0.4" bottom="0.4" header="0.5" footer="0.5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tots0203</dc:title>
  <dc:subject/>
  <dc:creator>Heather Montanye</dc:creator>
  <cp:keywords/>
  <dc:description/>
  <cp:lastModifiedBy>The Nature Conservancy</cp:lastModifiedBy>
  <cp:lastPrinted>2003-08-25T17:50:52Z</cp:lastPrinted>
  <dcterms:created xsi:type="dcterms:W3CDTF">2000-10-30T19:06:52Z</dcterms:created>
  <dcterms:modified xsi:type="dcterms:W3CDTF">2003-07-17T19:36:14Z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egacyUrl">
    <vt:lpwstr>https://www.conservationgateway.org/sites/default/files/tots0203.xls, http://www.conservationgateway.org/sites/default/files/tots0203.xls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System Account</vt:lpwstr>
  </property>
  <property fmtid="{D5CDD505-2E9C-101B-9397-08002B2CF9AE}" pid="5" name="Order">
    <vt:lpwstr>50500.0000000000</vt:lpwstr>
  </property>
</Properties>
</file>