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120" windowWidth="26835" windowHeight="11055"/>
  </bookViews>
  <sheets>
    <sheet name="Instructions for Use" sheetId="5" r:id="rId1"/>
    <sheet name="Applicability Matrix" sheetId="1" r:id="rId2"/>
    <sheet name="Pull Down Menu Options" sheetId="2" r:id="rId3"/>
    <sheet name="Scoring" sheetId="3" r:id="rId4"/>
    <sheet name="Scoring Category Definitions" sheetId="4" r:id="rId5"/>
  </sheets>
  <definedNames>
    <definedName name="ClimateVulnerability">'Pull Down Menu Options'!#REF!</definedName>
    <definedName name="Elevation">'Pull Down Menu Options'!$E$4:$E$6</definedName>
    <definedName name="EnergyState">'Pull Down Menu Options'!$A$4:$A$6</definedName>
    <definedName name="ExistingInfrastructure">'Pull Down Menu Options'!#REF!</definedName>
    <definedName name="ExistingResources">'Pull Down Menu Options'!$B$4:$B$9</definedName>
    <definedName name="FreshwaterInput">'Pull Down Menu Options'!#REF!</definedName>
    <definedName name="GrainSize">'Pull Down Menu Options'!$D$4:$D$7</definedName>
    <definedName name="ImpairmentLevel">'Pull Down Menu Options'!$H$4:$H$6</definedName>
    <definedName name="IntertidalSlope">'Pull Down Menu Options'!$F$4:$F$6</definedName>
    <definedName name="NearbySensitiveResources">'Pull Down Menu Options'!$C$4:$C$7</definedName>
    <definedName name="NearshoreBathymetrySlope">'Pull Down Menu Options'!$G$4:$G$6</definedName>
    <definedName name="Slope">'Pull Down Menu Options'!$F$4:$F$6</definedName>
    <definedName name="TidalRange">'Pull Down Menu Options'!$D$4:$D$6</definedName>
  </definedNames>
  <calcPr calcId="145621"/>
</workbook>
</file>

<file path=xl/calcChain.xml><?xml version="1.0" encoding="utf-8"?>
<calcChain xmlns="http://schemas.openxmlformats.org/spreadsheetml/2006/main">
  <c r="F16" i="1" l="1"/>
  <c r="B16" i="1" s="1"/>
  <c r="F10" i="1"/>
  <c r="D10" i="1" s="1"/>
  <c r="F9" i="1"/>
  <c r="D15" i="1"/>
  <c r="D14" i="1"/>
  <c r="D13" i="1"/>
  <c r="D12" i="1"/>
  <c r="D11" i="1"/>
  <c r="C15" i="1"/>
  <c r="C14" i="1"/>
  <c r="C13" i="1"/>
  <c r="C12" i="1"/>
  <c r="C11" i="1"/>
  <c r="C10" i="1" l="1"/>
  <c r="G10" i="1"/>
  <c r="H10" i="1"/>
  <c r="B10" i="1"/>
  <c r="I10" i="1"/>
  <c r="E10" i="1"/>
  <c r="G16" i="1"/>
  <c r="H16" i="1"/>
  <c r="C16" i="1"/>
  <c r="E16" i="1"/>
  <c r="D16" i="1"/>
  <c r="I16" i="1"/>
  <c r="G9" i="1"/>
  <c r="B9" i="1"/>
  <c r="E9" i="1"/>
  <c r="D9" i="1"/>
  <c r="H9" i="1"/>
  <c r="C9" i="1"/>
  <c r="I9" i="1"/>
  <c r="I15" i="1"/>
  <c r="I14" i="1"/>
  <c r="I13" i="1"/>
  <c r="I12" i="1"/>
  <c r="I11" i="1"/>
  <c r="H15" i="1"/>
  <c r="H14" i="1"/>
  <c r="H13" i="1"/>
  <c r="H12" i="1"/>
  <c r="H11" i="1"/>
  <c r="G15" i="1"/>
  <c r="G14" i="1"/>
  <c r="G12" i="1"/>
  <c r="G11" i="1"/>
  <c r="G13" i="1"/>
  <c r="F15" i="1"/>
  <c r="F14" i="1"/>
  <c r="F13" i="1"/>
  <c r="F12" i="1"/>
  <c r="F11" i="1"/>
  <c r="E15" i="1"/>
  <c r="E14" i="1"/>
  <c r="E13" i="1"/>
  <c r="E12" i="1"/>
  <c r="E11" i="1"/>
  <c r="J16" i="1" l="1"/>
  <c r="B15" i="1"/>
  <c r="J15" i="1" s="1"/>
  <c r="B14" i="1"/>
  <c r="J14" i="1" s="1"/>
  <c r="B13" i="1"/>
  <c r="J13" i="1" s="1"/>
  <c r="B11" i="1"/>
  <c r="J11" i="1" s="1"/>
  <c r="J10" i="1"/>
  <c r="J9" i="1"/>
  <c r="B12" i="1"/>
  <c r="J12" i="1" s="1"/>
</calcChain>
</file>

<file path=xl/sharedStrings.xml><?xml version="1.0" encoding="utf-8"?>
<sst xmlns="http://schemas.openxmlformats.org/spreadsheetml/2006/main" count="249" uniqueCount="85">
  <si>
    <t>Site Name</t>
  </si>
  <si>
    <t>Energy State</t>
  </si>
  <si>
    <t>High</t>
  </si>
  <si>
    <t>Moderate</t>
  </si>
  <si>
    <t>Low</t>
  </si>
  <si>
    <t>Steep</t>
  </si>
  <si>
    <t>Flat</t>
  </si>
  <si>
    <t>Living Shoreline Type</t>
  </si>
  <si>
    <t>Beach Nourishment</t>
  </si>
  <si>
    <t>Natural Marsh Creation/Enhancement</t>
  </si>
  <si>
    <t>Marsh Creation/Enhancement w/Toe Protection</t>
  </si>
  <si>
    <t>Existing Resources</t>
  </si>
  <si>
    <t>Coastal Dune</t>
  </si>
  <si>
    <t>Coastal Bank</t>
  </si>
  <si>
    <t>Coastal Beach</t>
  </si>
  <si>
    <t>Salt Marsh</t>
  </si>
  <si>
    <t>Subtidal</t>
  </si>
  <si>
    <t>Nearby Sensitive Resources</t>
  </si>
  <si>
    <t>Endangered/Threatened Species</t>
  </si>
  <si>
    <t>SAV</t>
  </si>
  <si>
    <t>Shellfish</t>
  </si>
  <si>
    <t>Cobble/Rocky Bottom</t>
  </si>
  <si>
    <t>Tidal Range</t>
  </si>
  <si>
    <t>Medium</t>
  </si>
  <si>
    <t>Intertidal Slope</t>
  </si>
  <si>
    <t>Elevation</t>
  </si>
  <si>
    <t>&gt;MHW</t>
  </si>
  <si>
    <t>MHW - MLW</t>
  </si>
  <si>
    <t>&lt;MLW</t>
  </si>
  <si>
    <t xml:space="preserve">High </t>
  </si>
  <si>
    <t>Scores for each criteria for each living shoreline type. Scores range from 1-5, 1 indicating a poor fit and 5 indicating a good fit.</t>
  </si>
  <si>
    <t>Available choices for each of the selection criteria:</t>
  </si>
  <si>
    <t>Definitions for each of the scoring categories on the previous tab</t>
  </si>
  <si>
    <t>project site has waves greater than 5 feet, strong currents, high storm surge</t>
  </si>
  <si>
    <t>project site has 2 to 5 foot waves, moderate currents, moderate storm surge</t>
  </si>
  <si>
    <t>project site has waves less than 2 feet in height, low current, low storm surge</t>
  </si>
  <si>
    <t>project will occur where there is an existing coastal bank</t>
  </si>
  <si>
    <t>project will occur where there is an existing coastal dune</t>
  </si>
  <si>
    <t>project will occur where there is an existing coastal beach</t>
  </si>
  <si>
    <t>project will occur where there is an existing salt marsh</t>
  </si>
  <si>
    <t>project will occur in an existing subtidal area</t>
  </si>
  <si>
    <t>project site is near or in habitat or endangered or sensitive resources</t>
  </si>
  <si>
    <t>project site is near or in an area that contains submerged aquatic vegetation (SAV)</t>
  </si>
  <si>
    <t>project site is near or in an area that contains significant shellfish populations</t>
  </si>
  <si>
    <t>project site is near or an area with cobble or rocky substrate</t>
  </si>
  <si>
    <t>tide range at project site is less than 3 feet</t>
  </si>
  <si>
    <t>tide range at project site is between 3 and 9 feet</t>
  </si>
  <si>
    <t>tide range at project site is more than 9 feet</t>
  </si>
  <si>
    <t>location where project is to be built is above MHW</t>
  </si>
  <si>
    <t>location where project is to be built is between MHW and MLW</t>
  </si>
  <si>
    <t>location where project is to be built is below MLW</t>
  </si>
  <si>
    <t>slopes 3:1 (base:height) and steeper</t>
  </si>
  <si>
    <t>slopes between 3:1 and 5:1 (base:height)</t>
  </si>
  <si>
    <t>slopes 5:1 (base:height) and flatter</t>
  </si>
  <si>
    <t>Existing Environmental Resources</t>
  </si>
  <si>
    <t>Bathymetric Slope</t>
  </si>
  <si>
    <t>Erosion</t>
  </si>
  <si>
    <t>Mudflat</t>
  </si>
  <si>
    <t>Vegetated Upland</t>
  </si>
  <si>
    <t>erosion at project site is high (&gt;3 feet/year)</t>
  </si>
  <si>
    <t>erosion at project site is moderate (1-3 feet/year)</t>
  </si>
  <si>
    <t>erosion at project site is low (&lt;1 foot/year)</t>
  </si>
  <si>
    <t>project will occur where there is an existing mudflat</t>
  </si>
  <si>
    <t>project will occur where there is an existing vegetated upland area</t>
  </si>
  <si>
    <t>Instructions for Use</t>
  </si>
  <si>
    <t>&lt;Insert Site Name&gt;</t>
  </si>
  <si>
    <t>Living Shoreline Type is Applicable to Site?</t>
  </si>
  <si>
    <t>Existing Environmental Resource</t>
  </si>
  <si>
    <t>None</t>
  </si>
  <si>
    <t xml:space="preserve">1. In "Instructions for Use" tab, enter your site name in the yellow cell that says &lt;Insert Site Name&gt; (A5) </t>
  </si>
  <si>
    <t>2. For each of the categories in row 3 (e.g., Energy State, Existing Environmental Resource, etc.), use the pull down menus in row 4 below each category to select your specific site characteristics.</t>
  </si>
  <si>
    <t>to complete a separate copy of the Applicability Matrix sheet for each site area.</t>
  </si>
  <si>
    <t>Note: For large sites, which span multiple existing environmental resources or stretch across different tidal elevations (e.g., some areas above MHW and some intertidal areas), it may be necessary</t>
  </si>
  <si>
    <t>3. As each of the selection criteria are chosen, scores auto-populatefor the eight living shoreline types in the Applicability Matrix below.</t>
  </si>
  <si>
    <t xml:space="preserve">Note: Some responses to certain criteria will auto populate all fields for a particular living shoreline type with zeros. This would happen, for example, for all scores for the Dune - Natural living shoreline type, </t>
  </si>
  <si>
    <t xml:space="preserve">if anything other than &gt;MHW was chosen for elevation, since constructing dunes in the intertidal zone is not possible. </t>
  </si>
  <si>
    <t xml:space="preserve">Dune - Natural </t>
  </si>
  <si>
    <t>Dune - Engineered Core</t>
  </si>
  <si>
    <t xml:space="preserve">Coastal Bank - Natural </t>
  </si>
  <si>
    <t>Coastal Bank - Engineered Core</t>
  </si>
  <si>
    <t>Living Breakwater</t>
  </si>
  <si>
    <t xml:space="preserve">4. When all scores are populated, the results in the column "Living Shoreline Type is Applicable to Site?" will auto-populate. </t>
  </si>
  <si>
    <t xml:space="preserve">IMPORTANT: Changes should only be made to the yellow cells in the "Instructions for Use" tab. Changes to other portions of this spreadsheet may cause the tool to stop working or may produce illogical results. </t>
  </si>
  <si>
    <t>Site Specific Characteristics</t>
  </si>
  <si>
    <t>Living Shorelines Applicability Matrix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</si>
</sst>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u/>
      <sz val="14"/>
      <color theme="1"/>
      <name val="Calibri"/>
      <family val="2"/>
      <scheme val="minor"/>
    </font>
    <font>
      <b/>
      <sz val="11"/>
      <color rgb="FFC00000"/>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5">
    <xf numFmtId="0" fontId="0" fillId="0" borderId="0" xfId="0"/>
    <xf numFmtId="0" fontId="0" fillId="0" borderId="0" xfId="0"/>
    <xf numFmtId="0" fontId="1" fillId="0" borderId="0" xfId="0" applyFont="1" applyAlignment="1">
      <alignment horizontal="center"/>
    </xf>
    <xf numFmtId="0" fontId="2" fillId="0" borderId="0" xfId="0" applyFont="1"/>
    <xf numFmtId="0" fontId="0" fillId="0" borderId="2" xfId="0" applyFill="1" applyBorder="1"/>
    <xf numFmtId="0" fontId="0" fillId="0" borderId="4" xfId="0" applyFill="1" applyBorder="1"/>
    <xf numFmtId="0" fontId="0" fillId="0" borderId="2" xfId="0" applyBorder="1"/>
    <xf numFmtId="0" fontId="0" fillId="0" borderId="4" xfId="0" applyBorder="1"/>
    <xf numFmtId="0" fontId="0" fillId="0" borderId="0" xfId="0" applyBorder="1"/>
    <xf numFmtId="0" fontId="1" fillId="0" borderId="0" xfId="0" applyFont="1" applyAlignment="1">
      <alignment horizontal="center" wrapText="1"/>
    </xf>
    <xf numFmtId="0" fontId="1" fillId="2" borderId="0" xfId="0" applyFont="1" applyFill="1" applyBorder="1" applyAlignment="1">
      <alignment horizontal="left"/>
    </xf>
    <xf numFmtId="0" fontId="0" fillId="0" borderId="7" xfId="0" applyBorder="1"/>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0" fillId="2" borderId="0" xfId="0" applyFill="1" applyBorder="1" applyAlignment="1">
      <alignment horizontal="center"/>
    </xf>
    <xf numFmtId="0" fontId="0" fillId="0" borderId="0" xfId="0" applyFill="1" applyBorder="1"/>
    <xf numFmtId="0" fontId="0" fillId="0" borderId="1" xfId="0" applyFill="1" applyBorder="1"/>
    <xf numFmtId="0" fontId="0" fillId="0" borderId="5" xfId="0" applyFill="1" applyBorder="1"/>
    <xf numFmtId="0" fontId="0" fillId="0" borderId="3" xfId="0" applyBorder="1"/>
    <xf numFmtId="0" fontId="0" fillId="0" borderId="5" xfId="0" applyBorder="1"/>
    <xf numFmtId="0" fontId="0" fillId="0" borderId="1" xfId="0" applyFill="1" applyBorder="1"/>
    <xf numFmtId="0" fontId="0" fillId="0" borderId="6" xfId="0" applyBorder="1"/>
    <xf numFmtId="0" fontId="0" fillId="0" borderId="5" xfId="0" applyFill="1" applyBorder="1"/>
    <xf numFmtId="0" fontId="0" fillId="0" borderId="3" xfId="0" applyBorder="1"/>
    <xf numFmtId="0" fontId="0" fillId="0" borderId="1" xfId="0" applyFill="1" applyBorder="1"/>
    <xf numFmtId="0" fontId="0" fillId="0" borderId="6" xfId="0" applyBorder="1"/>
    <xf numFmtId="0" fontId="0" fillId="0" borderId="5" xfId="0" applyFill="1" applyBorder="1"/>
    <xf numFmtId="0" fontId="0" fillId="0" borderId="3" xfId="0" applyBorder="1"/>
    <xf numFmtId="0" fontId="0" fillId="0" borderId="1" xfId="0" applyFill="1" applyBorder="1"/>
    <xf numFmtId="0" fontId="0" fillId="0" borderId="6" xfId="0" applyBorder="1"/>
    <xf numFmtId="0" fontId="0" fillId="0" borderId="5" xfId="0" applyFill="1" applyBorder="1"/>
    <xf numFmtId="0" fontId="0" fillId="0" borderId="3" xfId="0" applyBorder="1"/>
    <xf numFmtId="0" fontId="0" fillId="0" borderId="1" xfId="0" applyFill="1" applyBorder="1"/>
    <xf numFmtId="0" fontId="0" fillId="0" borderId="5" xfId="0" applyFill="1" applyBorder="1"/>
    <xf numFmtId="0" fontId="0" fillId="0" borderId="3" xfId="0" applyFont="1" applyFill="1" applyBorder="1" applyAlignment="1">
      <alignment horizontal="right" wrapText="1"/>
    </xf>
    <xf numFmtId="0" fontId="0" fillId="0" borderId="6" xfId="0" applyFont="1" applyFill="1" applyBorder="1" applyAlignment="1">
      <alignment horizontal="right" wrapText="1"/>
    </xf>
    <xf numFmtId="0" fontId="0" fillId="0" borderId="0" xfId="0"/>
    <xf numFmtId="0" fontId="0" fillId="0" borderId="1" xfId="0" applyFill="1" applyBorder="1"/>
    <xf numFmtId="0" fontId="0" fillId="0" borderId="5" xfId="0" applyFill="1" applyBorder="1"/>
    <xf numFmtId="0" fontId="0" fillId="0" borderId="3" xfId="0" applyFont="1" applyFill="1" applyBorder="1" applyAlignment="1">
      <alignment horizontal="right" wrapText="1"/>
    </xf>
    <xf numFmtId="0" fontId="0" fillId="0" borderId="6" xfId="0" applyFont="1" applyFill="1" applyBorder="1" applyAlignment="1">
      <alignment horizontal="right" wrapText="1"/>
    </xf>
    <xf numFmtId="0" fontId="0" fillId="0" borderId="11" xfId="0" applyBorder="1"/>
    <xf numFmtId="0" fontId="0" fillId="0" borderId="12" xfId="0" applyFill="1" applyBorder="1"/>
    <xf numFmtId="0" fontId="0" fillId="0" borderId="13" xfId="0" applyBorder="1"/>
    <xf numFmtId="0" fontId="0" fillId="0" borderId="11" xfId="0" applyFill="1" applyBorder="1"/>
    <xf numFmtId="0" fontId="0" fillId="0" borderId="12" xfId="0" applyBorder="1"/>
    <xf numFmtId="0" fontId="3" fillId="0" borderId="0" xfId="0" applyFont="1"/>
    <xf numFmtId="0" fontId="1" fillId="0" borderId="1"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xf>
    <xf numFmtId="0" fontId="1" fillId="2" borderId="21" xfId="0" applyFont="1" applyFill="1" applyBorder="1" applyAlignment="1">
      <alignment horizontal="left"/>
    </xf>
    <xf numFmtId="0" fontId="1" fillId="0" borderId="22" xfId="0" applyFont="1" applyBorder="1" applyAlignment="1">
      <alignment horizontal="left"/>
    </xf>
    <xf numFmtId="0" fontId="1" fillId="2" borderId="22" xfId="0" applyFont="1" applyFill="1" applyBorder="1" applyAlignment="1">
      <alignment horizontal="left"/>
    </xf>
    <xf numFmtId="0" fontId="1" fillId="0" borderId="22" xfId="0" applyFont="1" applyBorder="1"/>
    <xf numFmtId="0" fontId="1" fillId="2" borderId="22" xfId="0" applyFont="1" applyFill="1" applyBorder="1"/>
    <xf numFmtId="0" fontId="1" fillId="0" borderId="23" xfId="0" applyFont="1" applyBorder="1"/>
    <xf numFmtId="0" fontId="1" fillId="0" borderId="25" xfId="0" applyFont="1" applyBorder="1" applyAlignment="1">
      <alignment horizontal="center" wrapText="1"/>
    </xf>
    <xf numFmtId="0" fontId="1" fillId="0" borderId="14" xfId="0" applyFont="1" applyFill="1" applyBorder="1" applyAlignment="1">
      <alignment horizontal="center" wrapText="1"/>
    </xf>
    <xf numFmtId="0" fontId="4" fillId="0" borderId="0" xfId="0" applyFont="1"/>
    <xf numFmtId="0" fontId="1" fillId="0" borderId="14" xfId="0" applyFont="1" applyBorder="1" applyAlignment="1">
      <alignment horizontal="center"/>
    </xf>
    <xf numFmtId="0" fontId="1" fillId="0" borderId="35" xfId="0" applyFont="1"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26" xfId="0" applyFont="1" applyFill="1" applyBorder="1" applyAlignment="1">
      <alignment horizontal="center"/>
    </xf>
    <xf numFmtId="0" fontId="1" fillId="0" borderId="2" xfId="0" applyFont="1" applyBorder="1" applyAlignment="1">
      <alignment horizontal="center"/>
    </xf>
    <xf numFmtId="0" fontId="1" fillId="0" borderId="27" xfId="0" applyFont="1" applyBorder="1" applyAlignment="1">
      <alignment horizontal="center"/>
    </xf>
    <xf numFmtId="0" fontId="1" fillId="2" borderId="2" xfId="0" applyFont="1" applyFill="1" applyBorder="1" applyAlignment="1">
      <alignment horizontal="center"/>
    </xf>
    <xf numFmtId="0" fontId="1" fillId="2" borderId="1" xfId="0" applyFont="1" applyFill="1" applyBorder="1" applyAlignment="1">
      <alignment horizontal="center"/>
    </xf>
    <xf numFmtId="0" fontId="1" fillId="2" borderId="27"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 fillId="3" borderId="24" xfId="0" applyFont="1" applyFill="1" applyBorder="1" applyAlignment="1" applyProtection="1">
      <alignment horizontal="center"/>
      <protection locked="0"/>
    </xf>
    <xf numFmtId="0" fontId="0" fillId="3" borderId="32" xfId="0" applyFill="1" applyBorder="1" applyProtection="1">
      <protection locked="0"/>
    </xf>
    <xf numFmtId="0" fontId="0" fillId="3" borderId="33" xfId="0" applyFill="1" applyBorder="1" applyProtection="1">
      <protection locked="0"/>
    </xf>
    <xf numFmtId="0" fontId="0" fillId="3" borderId="34" xfId="0" applyFill="1" applyBorder="1" applyProtection="1">
      <protection locked="0"/>
    </xf>
  </cellXfs>
  <cellStyles count="1">
    <cellStyle name="Normal" xfId="0" builtinId="0"/>
  </cellStyles>
  <dxfs count="3">
    <dxf>
      <fill>
        <patternFill>
          <bgColor theme="5" tint="0.39994506668294322"/>
        </patternFill>
      </fill>
    </dxf>
    <dxf>
      <fill>
        <patternFill>
          <bgColor rgb="FFFFFF99"/>
        </patternFill>
      </fill>
    </dxf>
    <dxf>
      <fill>
        <patternFill>
          <bgColor theme="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L21" sqref="L21"/>
    </sheetView>
  </sheetViews>
  <sheetFormatPr defaultRowHeight="15" x14ac:dyDescent="0.25"/>
  <sheetData>
    <row r="1" spans="1:2" ht="18.75" x14ac:dyDescent="0.3">
      <c r="A1" s="3" t="s">
        <v>64</v>
      </c>
    </row>
    <row r="2" spans="1:2" x14ac:dyDescent="0.25">
      <c r="A2" s="46" t="s">
        <v>82</v>
      </c>
    </row>
    <row r="3" spans="1:2" s="36" customFormat="1" x14ac:dyDescent="0.25">
      <c r="A3" s="46"/>
    </row>
    <row r="4" spans="1:2" x14ac:dyDescent="0.25">
      <c r="A4" t="s">
        <v>69</v>
      </c>
    </row>
    <row r="5" spans="1:2" s="36" customFormat="1" x14ac:dyDescent="0.25"/>
    <row r="6" spans="1:2" x14ac:dyDescent="0.25">
      <c r="A6" t="s">
        <v>70</v>
      </c>
    </row>
    <row r="7" spans="1:2" x14ac:dyDescent="0.25">
      <c r="B7" s="61" t="s">
        <v>72</v>
      </c>
    </row>
    <row r="8" spans="1:2" x14ac:dyDescent="0.25">
      <c r="B8" s="61" t="s">
        <v>71</v>
      </c>
    </row>
    <row r="9" spans="1:2" s="36" customFormat="1" x14ac:dyDescent="0.25">
      <c r="B9" s="61"/>
    </row>
    <row r="10" spans="1:2" x14ac:dyDescent="0.25">
      <c r="A10" t="s">
        <v>73</v>
      </c>
    </row>
    <row r="11" spans="1:2" x14ac:dyDescent="0.25">
      <c r="B11" s="61" t="s">
        <v>74</v>
      </c>
    </row>
    <row r="12" spans="1:2" x14ac:dyDescent="0.25">
      <c r="B12" s="61" t="s">
        <v>75</v>
      </c>
    </row>
    <row r="14" spans="1:2" x14ac:dyDescent="0.25">
      <c r="A14" t="s">
        <v>81</v>
      </c>
    </row>
  </sheetData>
  <sheetProtection password="8EEA"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D21" sqref="D21"/>
    </sheetView>
  </sheetViews>
  <sheetFormatPr defaultRowHeight="15" x14ac:dyDescent="0.25"/>
  <cols>
    <col min="1" max="1" width="44.5703125" customWidth="1"/>
    <col min="2" max="9" width="13.7109375" customWidth="1"/>
    <col min="10" max="10" width="17.7109375" customWidth="1"/>
  </cols>
  <sheetData>
    <row r="1" spans="1:10" ht="19.5" thickBot="1" x14ac:dyDescent="0.35">
      <c r="A1" s="3" t="s">
        <v>83</v>
      </c>
      <c r="B1" s="36"/>
      <c r="C1" s="36"/>
      <c r="D1" s="36"/>
      <c r="E1" s="36"/>
      <c r="F1" s="36"/>
      <c r="G1" s="36"/>
      <c r="H1" s="36"/>
      <c r="I1" s="36"/>
    </row>
    <row r="2" spans="1:10" ht="45.75" thickBot="1" x14ac:dyDescent="0.3">
      <c r="A2" s="62" t="s">
        <v>0</v>
      </c>
      <c r="B2" s="63" t="s">
        <v>1</v>
      </c>
      <c r="C2" s="50" t="s">
        <v>67</v>
      </c>
      <c r="D2" s="50" t="s">
        <v>17</v>
      </c>
      <c r="E2" s="49" t="s">
        <v>22</v>
      </c>
      <c r="F2" s="49" t="s">
        <v>25</v>
      </c>
      <c r="G2" s="50" t="s">
        <v>24</v>
      </c>
      <c r="H2" s="50" t="s">
        <v>55</v>
      </c>
      <c r="I2" s="51" t="s">
        <v>56</v>
      </c>
    </row>
    <row r="3" spans="1:10" ht="15.75" thickBot="1" x14ac:dyDescent="0.3">
      <c r="A3" s="81" t="s">
        <v>65</v>
      </c>
      <c r="B3" s="82"/>
      <c r="C3" s="83"/>
      <c r="D3" s="83"/>
      <c r="E3" s="83"/>
      <c r="F3" s="83"/>
      <c r="G3" s="83"/>
      <c r="H3" s="83"/>
      <c r="I3" s="84"/>
    </row>
    <row r="4" spans="1:10" x14ac:dyDescent="0.25">
      <c r="A4" s="36"/>
      <c r="B4" s="36"/>
      <c r="C4" s="36"/>
      <c r="D4" s="36"/>
      <c r="E4" s="36"/>
      <c r="F4" s="36"/>
      <c r="G4" s="36"/>
      <c r="H4" s="36"/>
      <c r="I4" s="36"/>
      <c r="J4" s="36"/>
    </row>
    <row r="5" spans="1:10" s="36" customFormat="1" x14ac:dyDescent="0.25"/>
    <row r="6" spans="1:10" s="36" customFormat="1" x14ac:dyDescent="0.25"/>
    <row r="7" spans="1:10" ht="19.5" thickBot="1" x14ac:dyDescent="0.35">
      <c r="A7" s="3" t="s">
        <v>84</v>
      </c>
      <c r="B7" s="36"/>
      <c r="C7" s="36"/>
      <c r="D7" s="36"/>
      <c r="E7" s="36"/>
      <c r="F7" s="36"/>
      <c r="G7" s="36"/>
      <c r="H7" s="36"/>
      <c r="I7" s="36"/>
      <c r="J7" s="36"/>
    </row>
    <row r="8" spans="1:10" ht="45.75" thickBot="1" x14ac:dyDescent="0.3">
      <c r="A8" s="52" t="s">
        <v>7</v>
      </c>
      <c r="B8" s="48" t="s">
        <v>1</v>
      </c>
      <c r="C8" s="50" t="s">
        <v>54</v>
      </c>
      <c r="D8" s="50" t="s">
        <v>17</v>
      </c>
      <c r="E8" s="49" t="s">
        <v>22</v>
      </c>
      <c r="F8" s="49" t="s">
        <v>25</v>
      </c>
      <c r="G8" s="50" t="s">
        <v>24</v>
      </c>
      <c r="H8" s="50" t="s">
        <v>55</v>
      </c>
      <c r="I8" s="59" t="s">
        <v>56</v>
      </c>
      <c r="J8" s="60" t="s">
        <v>66</v>
      </c>
    </row>
    <row r="9" spans="1:10" x14ac:dyDescent="0.25">
      <c r="A9" s="53" t="s">
        <v>76</v>
      </c>
      <c r="B9" s="67">
        <f>IF(F9=0,0,VLOOKUP(B3,Scoring!$A$5:B7,2,FALSE))</f>
        <v>0</v>
      </c>
      <c r="C9" s="68">
        <f>IF(F9=0,0,VLOOKUP(C3,Scoring!$A$10:B17,2,FALSE))</f>
        <v>0</v>
      </c>
      <c r="D9" s="68">
        <f>IF(F9=0,0,VLOOKUP(D$3,Scoring!$A$20:B25,2,FALSE))</f>
        <v>0</v>
      </c>
      <c r="E9" s="68">
        <f>IF(F9=0,0,VLOOKUP(E$3,Scoring!$A$28:B31,2,FALSE))</f>
        <v>0</v>
      </c>
      <c r="F9" s="68">
        <f>IF(F3="&gt;MHW",VLOOKUP(F$3,Scoring!$A$34:B37,2,FALSE),0)</f>
        <v>0</v>
      </c>
      <c r="G9" s="68">
        <f>IF(F9=0,0,VLOOKUP(G$3,Scoring!$A$40:B43,2,FALSE))</f>
        <v>0</v>
      </c>
      <c r="H9" s="68">
        <f>IF(F9=0,0,VLOOKUP(H$3,Scoring!$A$46:B49,2,FALSE))</f>
        <v>0</v>
      </c>
      <c r="I9" s="69">
        <f>IF(F9=0,0,VLOOKUP(I$3,Scoring!$A$52:B55,2,FALSE))</f>
        <v>0</v>
      </c>
      <c r="J9" s="64" t="str">
        <f>IF(SUM(B9:I9)&gt;30,"Likely",(IF(SUM(B9:I9)&lt;25, "Unlikely", "Possible")))</f>
        <v>Unlikely</v>
      </c>
    </row>
    <row r="10" spans="1:10" x14ac:dyDescent="0.25">
      <c r="A10" s="54" t="s">
        <v>77</v>
      </c>
      <c r="B10" s="70">
        <f>IF(F10=0,0,VLOOKUP(B3,Scoring!$A$5:C7,3,FALSE))</f>
        <v>0</v>
      </c>
      <c r="C10" s="47">
        <f>IF(F10=0,0,VLOOKUP(C3,Scoring!$A$10:C17,3,FALSE))</f>
        <v>0</v>
      </c>
      <c r="D10" s="47">
        <f>IF(F10=0,0,VLOOKUP(D$3,Scoring!$A20:C$25,3,FALSE))</f>
        <v>0</v>
      </c>
      <c r="E10" s="47">
        <f>IF(F10=0,0,VLOOKUP(E$3,Scoring!$A$28:C31,3,FALSE))</f>
        <v>0</v>
      </c>
      <c r="F10" s="47">
        <f>IF(F3="&gt;MHW",VLOOKUP(F$3,Scoring!$A$34:C37,3,FALSE),0)</f>
        <v>0</v>
      </c>
      <c r="G10" s="47">
        <f>IF(F10=0,0,VLOOKUP(G$3,Scoring!$A$40:C43,3,FALSE))</f>
        <v>0</v>
      </c>
      <c r="H10" s="47">
        <f>IF(F10=0,0,VLOOKUP(H$3,Scoring!$A$46:C49,3,FALSE))</f>
        <v>0</v>
      </c>
      <c r="I10" s="71">
        <f>IF(F10=0,0,VLOOKUP(I$3,Scoring!$A$52:C55,3,FALSE))</f>
        <v>0</v>
      </c>
      <c r="J10" s="65" t="str">
        <f t="shared" ref="J10:J16" si="0">IF(SUM(B10:I10)&gt;30,"Likely",(IF(SUM(B10:I10)&lt;25, "Unlikely", "Possible")))</f>
        <v>Unlikely</v>
      </c>
    </row>
    <row r="11" spans="1:10" x14ac:dyDescent="0.25">
      <c r="A11" s="55" t="s">
        <v>8</v>
      </c>
      <c r="B11" s="72" t="e">
        <f>VLOOKUP(B3,Scoring!$A$5:D7,4,FALSE)</f>
        <v>#N/A</v>
      </c>
      <c r="C11" s="73" t="e">
        <f>VLOOKUP(C3,Scoring!$A$10:D17,4,FALSE)</f>
        <v>#N/A</v>
      </c>
      <c r="D11" s="73" t="e">
        <f>VLOOKUP(D$3,Scoring!$A$20:D25,4,FALSE)</f>
        <v>#N/A</v>
      </c>
      <c r="E11" s="73" t="e">
        <f>VLOOKUP(E$3,Scoring!$A$28:D31,4,FALSE)</f>
        <v>#N/A</v>
      </c>
      <c r="F11" s="73" t="e">
        <f>VLOOKUP(F$3,Scoring!$A$34:D37,4,FALSE)</f>
        <v>#N/A</v>
      </c>
      <c r="G11" s="73" t="e">
        <f>VLOOKUP(G$3,Scoring!$A$40:D43,4,FALSE)</f>
        <v>#N/A</v>
      </c>
      <c r="H11" s="73" t="e">
        <f>VLOOKUP(H$3,Scoring!$A$46:D49,4,FALSE)</f>
        <v>#N/A</v>
      </c>
      <c r="I11" s="74" t="e">
        <f>VLOOKUP(I$3,Scoring!$A$52:D55,4,FALSE)</f>
        <v>#N/A</v>
      </c>
      <c r="J11" s="65" t="e">
        <f t="shared" si="0"/>
        <v>#N/A</v>
      </c>
    </row>
    <row r="12" spans="1:10" x14ac:dyDescent="0.25">
      <c r="A12" s="56" t="s">
        <v>78</v>
      </c>
      <c r="B12" s="70" t="e">
        <f>VLOOKUP(B3,Scoring!$A$5:E7,5,FALSE)</f>
        <v>#N/A</v>
      </c>
      <c r="C12" s="47" t="e">
        <f>VLOOKUP(C3,Scoring!$A$10:E17,5,FALSE)</f>
        <v>#N/A</v>
      </c>
      <c r="D12" s="47" t="e">
        <f>VLOOKUP(D$3,Scoring!$A$20:E25,5,FALSE)</f>
        <v>#N/A</v>
      </c>
      <c r="E12" s="47" t="e">
        <f>VLOOKUP(E$3,Scoring!$A$28:E31,5,FALSE)</f>
        <v>#N/A</v>
      </c>
      <c r="F12" s="47" t="e">
        <f>VLOOKUP(F$3,Scoring!$A$34:E37,5,FALSE)</f>
        <v>#N/A</v>
      </c>
      <c r="G12" s="47" t="e">
        <f>VLOOKUP(G$3,Scoring!$A$40:E43,5,FALSE)</f>
        <v>#N/A</v>
      </c>
      <c r="H12" s="47" t="e">
        <f>VLOOKUP(H$3,Scoring!$A$46:E49,5,FALSE)</f>
        <v>#N/A</v>
      </c>
      <c r="I12" s="71" t="e">
        <f>VLOOKUP(I$3,Scoring!$A$52:E55,5,FALSE)</f>
        <v>#N/A</v>
      </c>
      <c r="J12" s="65" t="e">
        <f t="shared" si="0"/>
        <v>#N/A</v>
      </c>
    </row>
    <row r="13" spans="1:10" x14ac:dyDescent="0.25">
      <c r="A13" s="57" t="s">
        <v>79</v>
      </c>
      <c r="B13" s="72" t="e">
        <f>VLOOKUP(B3,Scoring!$A$5:F7,6,FALSE)</f>
        <v>#N/A</v>
      </c>
      <c r="C13" s="73" t="e">
        <f>VLOOKUP(C3,Scoring!$A$10:F17,6,FALSE)</f>
        <v>#N/A</v>
      </c>
      <c r="D13" s="73" t="e">
        <f>VLOOKUP(D$3,Scoring!$A$20:F25,6,FALSE)</f>
        <v>#N/A</v>
      </c>
      <c r="E13" s="73" t="e">
        <f>VLOOKUP(E$3,Scoring!$A$28:F31,6,FALSE)</f>
        <v>#N/A</v>
      </c>
      <c r="F13" s="73" t="e">
        <f>VLOOKUP(F$3,Scoring!$A$34:F37,6,FALSE)</f>
        <v>#N/A</v>
      </c>
      <c r="G13" s="73" t="e">
        <f>VLOOKUP(G$3,Scoring!$A$40:F43,6,FALSE)</f>
        <v>#N/A</v>
      </c>
      <c r="H13" s="73" t="e">
        <f>VLOOKUP(H$3,Scoring!$A$46:F49,6,FALSE)</f>
        <v>#N/A</v>
      </c>
      <c r="I13" s="74" t="e">
        <f>VLOOKUP(I$3,Scoring!$A$52:F55,6,FALSE)</f>
        <v>#N/A</v>
      </c>
      <c r="J13" s="65" t="e">
        <f t="shared" si="0"/>
        <v>#N/A</v>
      </c>
    </row>
    <row r="14" spans="1:10" x14ac:dyDescent="0.25">
      <c r="A14" s="54" t="s">
        <v>9</v>
      </c>
      <c r="B14" s="70" t="e">
        <f>VLOOKUP(B3,Scoring!$A$5:G7,7,FALSE)</f>
        <v>#N/A</v>
      </c>
      <c r="C14" s="47" t="e">
        <f>VLOOKUP(C3,Scoring!$A$10:G17,7,FALSE)</f>
        <v>#N/A</v>
      </c>
      <c r="D14" s="47" t="e">
        <f>VLOOKUP(D$3,Scoring!$A$20:G25,7,FALSE)</f>
        <v>#N/A</v>
      </c>
      <c r="E14" s="47" t="e">
        <f>VLOOKUP(E$3,Scoring!$A$28:G31,7,FALSE)</f>
        <v>#N/A</v>
      </c>
      <c r="F14" s="47" t="e">
        <f>VLOOKUP(F$3,Scoring!$A$34:G37,7,FALSE)</f>
        <v>#N/A</v>
      </c>
      <c r="G14" s="47" t="e">
        <f>VLOOKUP(G$3,Scoring!$A$40:G43,7,FALSE)</f>
        <v>#N/A</v>
      </c>
      <c r="H14" s="47" t="e">
        <f>VLOOKUP(H$3,Scoring!$A$46:G49,7,FALSE)</f>
        <v>#N/A</v>
      </c>
      <c r="I14" s="71" t="e">
        <f>VLOOKUP(I$3,Scoring!$A$52:G55,7,FALSE)</f>
        <v>#N/A</v>
      </c>
      <c r="J14" s="65" t="e">
        <f t="shared" si="0"/>
        <v>#N/A</v>
      </c>
    </row>
    <row r="15" spans="1:10" x14ac:dyDescent="0.25">
      <c r="A15" s="57" t="s">
        <v>10</v>
      </c>
      <c r="B15" s="72" t="e">
        <f>VLOOKUP(B3,Scoring!$A$5:H7,8,FALSE)</f>
        <v>#N/A</v>
      </c>
      <c r="C15" s="73" t="e">
        <f>VLOOKUP(C3,Scoring!$A$10:H17,8,FALSE)</f>
        <v>#N/A</v>
      </c>
      <c r="D15" s="73" t="e">
        <f>VLOOKUP(D$3,Scoring!$A$20:H25,8,FALSE)</f>
        <v>#N/A</v>
      </c>
      <c r="E15" s="73" t="e">
        <f>VLOOKUP(E$3,Scoring!$A$28:H31,8,FALSE)</f>
        <v>#N/A</v>
      </c>
      <c r="F15" s="73" t="e">
        <f>VLOOKUP(F$3,Scoring!$A$34:H37,8,FALSE)</f>
        <v>#N/A</v>
      </c>
      <c r="G15" s="73" t="e">
        <f>VLOOKUP(G$3,Scoring!$A$40:H43,8,FALSE)</f>
        <v>#N/A</v>
      </c>
      <c r="H15" s="73" t="e">
        <f>VLOOKUP(H$3,Scoring!$A$46:H49,8,FALSE)</f>
        <v>#N/A</v>
      </c>
      <c r="I15" s="74" t="e">
        <f>VLOOKUP(I$3,Scoring!$A$52:H55,8,FALSE)</f>
        <v>#N/A</v>
      </c>
      <c r="J15" s="65" t="e">
        <f t="shared" si="0"/>
        <v>#N/A</v>
      </c>
    </row>
    <row r="16" spans="1:10" ht="15.75" thickBot="1" x14ac:dyDescent="0.3">
      <c r="A16" s="58" t="s">
        <v>80</v>
      </c>
      <c r="B16" s="75" t="e">
        <f>IF(F16=0,0,VLOOKUP(B3,Scoring!$A$5:I7,9,FALSE))</f>
        <v>#N/A</v>
      </c>
      <c r="C16" s="76" t="e">
        <f>IF(F16=0,0,VLOOKUP(C3,Scoring!$A$10:I17,9,FALSE))</f>
        <v>#N/A</v>
      </c>
      <c r="D16" s="76" t="e">
        <f>IF(F16=0,0,VLOOKUP(D$3,Scoring!$A$20:I25,9,FALSE))</f>
        <v>#N/A</v>
      </c>
      <c r="E16" s="76" t="e">
        <f>IF(F16=0,0,VLOOKUP(E$3,Scoring!$A$28:I31,9,FALSE))</f>
        <v>#N/A</v>
      </c>
      <c r="F16" s="76" t="e">
        <f>IF(F3="&gt;MHW",0,VLOOKUP(F$3,Scoring!$A$34:I37,9,FALSE))</f>
        <v>#N/A</v>
      </c>
      <c r="G16" s="76" t="e">
        <f>IF(F16=0,0,VLOOKUP(G$3,Scoring!$A$40:I43,9,FALSE))</f>
        <v>#N/A</v>
      </c>
      <c r="H16" s="76" t="e">
        <f>IF(F16=0,0,VLOOKUP(H$3,Scoring!$A$46:I49,9,FALSE))</f>
        <v>#N/A</v>
      </c>
      <c r="I16" s="77" t="e">
        <f>IF(F16=0,0,VLOOKUP(I$3,Scoring!$A$52:I55,9,FALSE))</f>
        <v>#N/A</v>
      </c>
      <c r="J16" s="66" t="e">
        <f t="shared" si="0"/>
        <v>#N/A</v>
      </c>
    </row>
  </sheetData>
  <sheetProtection password="8EEA" sheet="1" objects="1" scenarios="1"/>
  <conditionalFormatting sqref="J9:J16">
    <cfRule type="expression" dxfId="2" priority="1">
      <formula>J9="Likely"</formula>
    </cfRule>
    <cfRule type="expression" dxfId="1" priority="2">
      <formula>J9="Possible"</formula>
    </cfRule>
    <cfRule type="expression" dxfId="0" priority="3">
      <formula>J9="Unlikely"</formula>
    </cfRule>
  </conditionalFormatting>
  <dataValidations count="6">
    <dataValidation type="list" allowBlank="1" showInputMessage="1" showErrorMessage="1" sqref="B3">
      <formula1>EnergyState</formula1>
    </dataValidation>
    <dataValidation type="list" allowBlank="1" showInputMessage="1" showErrorMessage="1" sqref="E3">
      <formula1>TidalRange</formula1>
    </dataValidation>
    <dataValidation type="list" allowBlank="1" showInputMessage="1" showErrorMessage="1" sqref="F3">
      <formula1>Elevation</formula1>
    </dataValidation>
    <dataValidation type="list" allowBlank="1" showInputMessage="1" showErrorMessage="1" sqref="G3">
      <formula1>IntertidalSlope</formula1>
    </dataValidation>
    <dataValidation type="list" allowBlank="1" showInputMessage="1" showErrorMessage="1" sqref="H3">
      <formula1>NearshoreBathymetrySlope</formula1>
    </dataValidation>
    <dataValidation type="list" allowBlank="1" showInputMessage="1" showErrorMessage="1" sqref="I3">
      <formula1>ImpairmentLevel</formula1>
    </dataValidation>
  </dataValidation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'Pull Down Menu Options'!$B$4:$B$10</xm:f>
          </x14:formula1>
          <xm:sqref>C3</xm:sqref>
        </x14:dataValidation>
        <x14:dataValidation type="list" allowBlank="1" showInputMessage="1" showErrorMessage="1">
          <x14:formula1>
            <xm:f>'Pull Down Menu Options'!$C$4:$C$8</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14" sqref="D14"/>
    </sheetView>
  </sheetViews>
  <sheetFormatPr defaultRowHeight="15" x14ac:dyDescent="0.25"/>
  <cols>
    <col min="1" max="1" width="12" style="1" bestFit="1" customWidth="1"/>
    <col min="2" max="2" width="17.5703125" style="1" bestFit="1" customWidth="1"/>
    <col min="3" max="3" width="29.85546875" style="1" customWidth="1"/>
    <col min="4" max="4" width="13.7109375" bestFit="1" customWidth="1"/>
    <col min="5" max="5" width="13.7109375" style="1" customWidth="1"/>
    <col min="6" max="6" width="14.85546875" bestFit="1" customWidth="1"/>
    <col min="7" max="7" width="16.85546875" style="1" customWidth="1"/>
    <col min="8" max="8" width="16.7109375" bestFit="1" customWidth="1"/>
    <col min="9" max="9" width="16.28515625" bestFit="1" customWidth="1"/>
    <col min="10" max="10" width="20.7109375" bestFit="1" customWidth="1"/>
  </cols>
  <sheetData>
    <row r="1" spans="1:8" s="1" customFormat="1" x14ac:dyDescent="0.25">
      <c r="A1" s="1" t="s">
        <v>31</v>
      </c>
    </row>
    <row r="2" spans="1:8" s="1" customFormat="1" x14ac:dyDescent="0.25"/>
    <row r="3" spans="1:8" ht="30" x14ac:dyDescent="0.25">
      <c r="A3" s="2" t="s">
        <v>1</v>
      </c>
      <c r="B3" s="2" t="s">
        <v>54</v>
      </c>
      <c r="C3" s="9" t="s">
        <v>17</v>
      </c>
      <c r="D3" s="2" t="s">
        <v>22</v>
      </c>
      <c r="E3" s="2" t="s">
        <v>25</v>
      </c>
      <c r="F3" s="2" t="s">
        <v>24</v>
      </c>
      <c r="G3" s="9" t="s">
        <v>55</v>
      </c>
      <c r="H3" s="2" t="s">
        <v>56</v>
      </c>
    </row>
    <row r="4" spans="1:8" x14ac:dyDescent="0.25">
      <c r="A4" t="s">
        <v>2</v>
      </c>
      <c r="B4" s="1" t="s">
        <v>13</v>
      </c>
      <c r="C4" s="1" t="s">
        <v>18</v>
      </c>
      <c r="D4" t="s">
        <v>4</v>
      </c>
      <c r="E4" s="1" t="s">
        <v>26</v>
      </c>
      <c r="F4" t="s">
        <v>5</v>
      </c>
      <c r="G4" s="1" t="s">
        <v>5</v>
      </c>
      <c r="H4" t="s">
        <v>2</v>
      </c>
    </row>
    <row r="5" spans="1:8" x14ac:dyDescent="0.25">
      <c r="A5" t="s">
        <v>3</v>
      </c>
      <c r="B5" s="1" t="s">
        <v>12</v>
      </c>
      <c r="C5" s="1" t="s">
        <v>19</v>
      </c>
      <c r="D5" t="s">
        <v>3</v>
      </c>
      <c r="E5" s="1" t="s">
        <v>27</v>
      </c>
      <c r="F5" t="s">
        <v>3</v>
      </c>
      <c r="G5" s="1" t="s">
        <v>3</v>
      </c>
      <c r="H5" t="s">
        <v>3</v>
      </c>
    </row>
    <row r="6" spans="1:8" x14ac:dyDescent="0.25">
      <c r="A6" t="s">
        <v>4</v>
      </c>
      <c r="B6" s="1" t="s">
        <v>14</v>
      </c>
      <c r="C6" s="1" t="s">
        <v>20</v>
      </c>
      <c r="D6" t="s">
        <v>2</v>
      </c>
      <c r="E6" s="1" t="s">
        <v>28</v>
      </c>
      <c r="F6" t="s">
        <v>6</v>
      </c>
      <c r="G6" s="1" t="s">
        <v>6</v>
      </c>
      <c r="H6" t="s">
        <v>4</v>
      </c>
    </row>
    <row r="7" spans="1:8" x14ac:dyDescent="0.25">
      <c r="B7" s="1" t="s">
        <v>15</v>
      </c>
      <c r="C7" s="1" t="s">
        <v>21</v>
      </c>
    </row>
    <row r="8" spans="1:8" x14ac:dyDescent="0.25">
      <c r="B8" s="1" t="s">
        <v>57</v>
      </c>
      <c r="C8" s="1" t="s">
        <v>68</v>
      </c>
    </row>
    <row r="9" spans="1:8" x14ac:dyDescent="0.25">
      <c r="B9" s="1" t="s">
        <v>16</v>
      </c>
    </row>
    <row r="10" spans="1:8" x14ac:dyDescent="0.25">
      <c r="B10" s="1" t="s">
        <v>58</v>
      </c>
    </row>
  </sheetData>
  <sheetProtection password="8EEA"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9" workbookViewId="0">
      <selection activeCell="A27" sqref="A27:I27"/>
    </sheetView>
  </sheetViews>
  <sheetFormatPr defaultRowHeight="15" x14ac:dyDescent="0.25"/>
  <cols>
    <col min="1" max="1" width="30.5703125" bestFit="1" customWidth="1"/>
    <col min="2" max="2" width="23.7109375" bestFit="1" customWidth="1"/>
    <col min="3" max="3" width="24.42578125" bestFit="1" customWidth="1"/>
    <col min="4" max="4" width="12.7109375" customWidth="1"/>
    <col min="5" max="5" width="22.28515625" customWidth="1"/>
    <col min="6" max="6" width="21.5703125" customWidth="1"/>
    <col min="7" max="7" width="22.85546875" customWidth="1"/>
    <col min="8" max="8" width="28.85546875" customWidth="1"/>
    <col min="9" max="9" width="13.28515625" customWidth="1"/>
  </cols>
  <sheetData>
    <row r="1" spans="1:10" s="1" customFormat="1" x14ac:dyDescent="0.25">
      <c r="A1" s="1" t="s">
        <v>30</v>
      </c>
    </row>
    <row r="2" spans="1:10" s="1" customFormat="1" ht="15.75" thickBot="1" x14ac:dyDescent="0.3"/>
    <row r="3" spans="1:10" s="1" customFormat="1" x14ac:dyDescent="0.25">
      <c r="A3" s="78" t="s">
        <v>1</v>
      </c>
      <c r="B3" s="79"/>
      <c r="C3" s="79"/>
      <c r="D3" s="79"/>
      <c r="E3" s="79"/>
      <c r="F3" s="79"/>
      <c r="G3" s="79"/>
      <c r="H3" s="79"/>
      <c r="I3" s="80"/>
    </row>
    <row r="4" spans="1:10" s="1" customFormat="1" ht="30" x14ac:dyDescent="0.25">
      <c r="A4" s="4"/>
      <c r="B4" s="12" t="s">
        <v>76</v>
      </c>
      <c r="C4" s="12" t="s">
        <v>77</v>
      </c>
      <c r="D4" s="12" t="s">
        <v>8</v>
      </c>
      <c r="E4" s="12" t="s">
        <v>78</v>
      </c>
      <c r="F4" s="12" t="s">
        <v>79</v>
      </c>
      <c r="G4" s="12" t="s">
        <v>9</v>
      </c>
      <c r="H4" s="12" t="s">
        <v>10</v>
      </c>
      <c r="I4" s="13" t="s">
        <v>80</v>
      </c>
    </row>
    <row r="5" spans="1:10" s="1" customFormat="1" x14ac:dyDescent="0.25">
      <c r="A5" s="4" t="s">
        <v>2</v>
      </c>
      <c r="B5" s="16">
        <v>3</v>
      </c>
      <c r="C5" s="16">
        <v>4.25</v>
      </c>
      <c r="D5" s="16">
        <v>3.5</v>
      </c>
      <c r="E5" s="16">
        <v>2.25</v>
      </c>
      <c r="F5" s="16">
        <v>4</v>
      </c>
      <c r="G5" s="16">
        <v>1</v>
      </c>
      <c r="H5" s="16">
        <v>1</v>
      </c>
      <c r="I5" s="18">
        <v>5</v>
      </c>
    </row>
    <row r="6" spans="1:10" s="1" customFormat="1" x14ac:dyDescent="0.25">
      <c r="A6" s="4" t="s">
        <v>3</v>
      </c>
      <c r="B6" s="16">
        <v>4.25</v>
      </c>
      <c r="C6" s="16">
        <v>3.5</v>
      </c>
      <c r="D6" s="16">
        <v>4.25</v>
      </c>
      <c r="E6" s="16">
        <v>4</v>
      </c>
      <c r="F6" s="16">
        <v>3.5</v>
      </c>
      <c r="G6" s="16">
        <v>2.5</v>
      </c>
      <c r="H6" s="16">
        <v>4.25</v>
      </c>
      <c r="I6" s="16">
        <v>4</v>
      </c>
    </row>
    <row r="7" spans="1:10" s="1" customFormat="1" ht="15.75" thickBot="1" x14ac:dyDescent="0.3">
      <c r="A7" s="5" t="s">
        <v>4</v>
      </c>
      <c r="B7" s="17">
        <v>5</v>
      </c>
      <c r="C7" s="17">
        <v>2.25</v>
      </c>
      <c r="D7" s="17">
        <v>5</v>
      </c>
      <c r="E7" s="17">
        <v>5</v>
      </c>
      <c r="F7" s="17">
        <v>1.5</v>
      </c>
      <c r="G7" s="17">
        <v>5</v>
      </c>
      <c r="H7" s="17">
        <v>4.75</v>
      </c>
      <c r="I7" s="17">
        <v>1.5</v>
      </c>
    </row>
    <row r="8" spans="1:10" s="1" customFormat="1" ht="15.75" thickBot="1" x14ac:dyDescent="0.3"/>
    <row r="9" spans="1:10" x14ac:dyDescent="0.25">
      <c r="A9" s="78" t="s">
        <v>54</v>
      </c>
      <c r="B9" s="79"/>
      <c r="C9" s="79"/>
      <c r="D9" s="79"/>
      <c r="E9" s="79"/>
      <c r="F9" s="79"/>
      <c r="G9" s="79"/>
      <c r="H9" s="79"/>
      <c r="I9" s="80"/>
    </row>
    <row r="10" spans="1:10" ht="30.75" customHeight="1" x14ac:dyDescent="0.25">
      <c r="A10" s="4"/>
      <c r="B10" s="12" t="s">
        <v>76</v>
      </c>
      <c r="C10" s="12" t="s">
        <v>77</v>
      </c>
      <c r="D10" s="12" t="s">
        <v>8</v>
      </c>
      <c r="E10" s="12" t="s">
        <v>78</v>
      </c>
      <c r="F10" s="12" t="s">
        <v>79</v>
      </c>
      <c r="G10" s="12" t="s">
        <v>9</v>
      </c>
      <c r="H10" s="12" t="s">
        <v>10</v>
      </c>
      <c r="I10" s="13" t="s">
        <v>80</v>
      </c>
    </row>
    <row r="11" spans="1:10" x14ac:dyDescent="0.25">
      <c r="A11" s="6" t="s">
        <v>13</v>
      </c>
      <c r="B11" s="37">
        <v>2.75</v>
      </c>
      <c r="C11" s="37">
        <v>2.5</v>
      </c>
      <c r="D11" s="37">
        <v>3.25</v>
      </c>
      <c r="E11" s="37">
        <v>5</v>
      </c>
      <c r="F11" s="37">
        <v>5</v>
      </c>
      <c r="G11" s="37">
        <v>1.5</v>
      </c>
      <c r="H11" s="37">
        <v>2</v>
      </c>
      <c r="I11" s="31">
        <v>2.75</v>
      </c>
    </row>
    <row r="12" spans="1:10" x14ac:dyDescent="0.25">
      <c r="A12" s="6" t="s">
        <v>12</v>
      </c>
      <c r="B12" s="37">
        <v>5</v>
      </c>
      <c r="C12" s="37">
        <v>4.25</v>
      </c>
      <c r="D12" s="37">
        <v>3.75</v>
      </c>
      <c r="E12" s="37">
        <v>2.25</v>
      </c>
      <c r="F12" s="37">
        <v>2</v>
      </c>
      <c r="G12" s="37">
        <v>1.25</v>
      </c>
      <c r="H12" s="37">
        <v>1.25</v>
      </c>
      <c r="I12" s="31">
        <v>2.75</v>
      </c>
      <c r="J12" s="1"/>
    </row>
    <row r="13" spans="1:10" x14ac:dyDescent="0.25">
      <c r="A13" s="6" t="s">
        <v>14</v>
      </c>
      <c r="B13" s="37">
        <v>4.5</v>
      </c>
      <c r="C13" s="37">
        <v>3.75</v>
      </c>
      <c r="D13" s="37">
        <v>5</v>
      </c>
      <c r="E13" s="37">
        <v>2.25</v>
      </c>
      <c r="F13" s="37">
        <v>1.75</v>
      </c>
      <c r="G13" s="37">
        <v>3</v>
      </c>
      <c r="H13" s="37">
        <v>3</v>
      </c>
      <c r="I13" s="31">
        <v>4</v>
      </c>
      <c r="J13" s="1"/>
    </row>
    <row r="14" spans="1:10" x14ac:dyDescent="0.25">
      <c r="A14" s="6" t="s">
        <v>15</v>
      </c>
      <c r="B14" s="37">
        <v>1.75</v>
      </c>
      <c r="C14" s="37">
        <v>1.25</v>
      </c>
      <c r="D14" s="37">
        <v>1.5</v>
      </c>
      <c r="E14" s="37">
        <v>2</v>
      </c>
      <c r="F14" s="37">
        <v>1.5</v>
      </c>
      <c r="G14" s="37">
        <v>5</v>
      </c>
      <c r="H14" s="37">
        <v>5</v>
      </c>
      <c r="I14" s="31">
        <v>3.75</v>
      </c>
      <c r="J14" s="1"/>
    </row>
    <row r="15" spans="1:10" s="36" customFormat="1" x14ac:dyDescent="0.25">
      <c r="A15" s="41" t="s">
        <v>57</v>
      </c>
      <c r="B15" s="42">
        <v>1</v>
      </c>
      <c r="C15" s="42">
        <v>1</v>
      </c>
      <c r="D15" s="42">
        <v>2.25</v>
      </c>
      <c r="E15" s="42">
        <v>1.25</v>
      </c>
      <c r="F15" s="42">
        <v>1</v>
      </c>
      <c r="G15" s="42">
        <v>3.25</v>
      </c>
      <c r="H15" s="42">
        <v>3.5</v>
      </c>
      <c r="I15" s="43">
        <v>3</v>
      </c>
    </row>
    <row r="16" spans="1:10" s="1" customFormat="1" x14ac:dyDescent="0.25">
      <c r="A16" s="44" t="s">
        <v>16</v>
      </c>
      <c r="B16" s="45">
        <v>1</v>
      </c>
      <c r="C16" s="45">
        <v>1</v>
      </c>
      <c r="D16" s="45">
        <v>2.25</v>
      </c>
      <c r="E16" s="45">
        <v>1.25</v>
      </c>
      <c r="F16" s="45">
        <v>1</v>
      </c>
      <c r="G16" s="45">
        <v>1.5</v>
      </c>
      <c r="H16" s="45">
        <v>1.5</v>
      </c>
      <c r="I16" s="43">
        <v>3</v>
      </c>
    </row>
    <row r="17" spans="1:10" s="36" customFormat="1" ht="15.75" thickBot="1" x14ac:dyDescent="0.3">
      <c r="A17" s="5" t="s">
        <v>58</v>
      </c>
      <c r="B17" s="19">
        <v>4.75</v>
      </c>
      <c r="C17" s="19">
        <v>4.5</v>
      </c>
      <c r="D17" s="19">
        <v>3</v>
      </c>
      <c r="E17" s="19">
        <v>4.75</v>
      </c>
      <c r="F17" s="19">
        <v>4.75</v>
      </c>
      <c r="G17" s="19">
        <v>1</v>
      </c>
      <c r="H17" s="19">
        <v>1</v>
      </c>
      <c r="I17" s="29">
        <v>1</v>
      </c>
    </row>
    <row r="18" spans="1:10" s="1" customFormat="1" ht="15.75" thickBot="1" x14ac:dyDescent="0.3"/>
    <row r="19" spans="1:10" x14ac:dyDescent="0.25">
      <c r="A19" s="78" t="s">
        <v>17</v>
      </c>
      <c r="B19" s="79"/>
      <c r="C19" s="79"/>
      <c r="D19" s="79"/>
      <c r="E19" s="79"/>
      <c r="F19" s="79"/>
      <c r="G19" s="79"/>
      <c r="H19" s="79"/>
      <c r="I19" s="80"/>
      <c r="J19" s="1"/>
    </row>
    <row r="20" spans="1:10" ht="30.75" customHeight="1" x14ac:dyDescent="0.25">
      <c r="A20" s="4"/>
      <c r="B20" s="12" t="s">
        <v>76</v>
      </c>
      <c r="C20" s="12" t="s">
        <v>77</v>
      </c>
      <c r="D20" s="12" t="s">
        <v>8</v>
      </c>
      <c r="E20" s="12" t="s">
        <v>78</v>
      </c>
      <c r="F20" s="12" t="s">
        <v>79</v>
      </c>
      <c r="G20" s="12" t="s">
        <v>9</v>
      </c>
      <c r="H20" s="12" t="s">
        <v>10</v>
      </c>
      <c r="I20" s="13" t="s">
        <v>80</v>
      </c>
    </row>
    <row r="21" spans="1:10" x14ac:dyDescent="0.25">
      <c r="A21" s="6" t="s">
        <v>18</v>
      </c>
      <c r="B21" s="37">
        <v>4</v>
      </c>
      <c r="C21" s="37">
        <v>3.25</v>
      </c>
      <c r="D21" s="37">
        <v>3.25</v>
      </c>
      <c r="E21" s="37">
        <v>4.25</v>
      </c>
      <c r="F21" s="37">
        <v>3.5</v>
      </c>
      <c r="G21" s="37">
        <v>4.5</v>
      </c>
      <c r="H21" s="37">
        <v>4.25</v>
      </c>
      <c r="I21" s="31">
        <v>3</v>
      </c>
    </row>
    <row r="22" spans="1:10" x14ac:dyDescent="0.25">
      <c r="A22" s="6" t="s">
        <v>19</v>
      </c>
      <c r="B22" s="37">
        <v>2.25</v>
      </c>
      <c r="C22" s="37">
        <v>2</v>
      </c>
      <c r="D22" s="37">
        <v>1.5</v>
      </c>
      <c r="E22" s="37">
        <v>2.75</v>
      </c>
      <c r="F22" s="37">
        <v>2.25</v>
      </c>
      <c r="G22" s="37">
        <v>3</v>
      </c>
      <c r="H22" s="37">
        <v>2.75</v>
      </c>
      <c r="I22" s="31">
        <v>3.25</v>
      </c>
    </row>
    <row r="23" spans="1:10" x14ac:dyDescent="0.25">
      <c r="A23" s="6" t="s">
        <v>20</v>
      </c>
      <c r="B23" s="37">
        <v>2</v>
      </c>
      <c r="C23" s="37">
        <v>1.75</v>
      </c>
      <c r="D23" s="37">
        <v>1.5</v>
      </c>
      <c r="E23" s="37">
        <v>2.75</v>
      </c>
      <c r="F23" s="37">
        <v>2.25</v>
      </c>
      <c r="G23" s="37">
        <v>3.75</v>
      </c>
      <c r="H23" s="37">
        <v>3.5</v>
      </c>
      <c r="I23" s="31">
        <v>3.25</v>
      </c>
    </row>
    <row r="24" spans="1:10" s="1" customFormat="1" x14ac:dyDescent="0.25">
      <c r="A24" s="41" t="s">
        <v>21</v>
      </c>
      <c r="B24" s="42">
        <v>1.75</v>
      </c>
      <c r="C24" s="42">
        <v>1.75</v>
      </c>
      <c r="D24" s="42">
        <v>1.75</v>
      </c>
      <c r="E24" s="42">
        <v>2.5</v>
      </c>
      <c r="F24" s="42">
        <v>2.5</v>
      </c>
      <c r="G24" s="42">
        <v>2.5</v>
      </c>
      <c r="H24" s="42">
        <v>2.75</v>
      </c>
      <c r="I24" s="43">
        <v>2.75</v>
      </c>
    </row>
    <row r="25" spans="1:10" s="36" customFormat="1" ht="15.75" thickBot="1" x14ac:dyDescent="0.3">
      <c r="A25" s="7" t="s">
        <v>68</v>
      </c>
      <c r="B25" s="38">
        <v>5</v>
      </c>
      <c r="C25" s="38">
        <v>5</v>
      </c>
      <c r="D25" s="38">
        <v>5</v>
      </c>
      <c r="E25" s="38">
        <v>5</v>
      </c>
      <c r="F25" s="38">
        <v>5</v>
      </c>
      <c r="G25" s="38">
        <v>5</v>
      </c>
      <c r="H25" s="38">
        <v>5</v>
      </c>
      <c r="I25" s="29">
        <v>5</v>
      </c>
    </row>
    <row r="26" spans="1:10" ht="15.75" thickBot="1" x14ac:dyDescent="0.3"/>
    <row r="27" spans="1:10" x14ac:dyDescent="0.25">
      <c r="A27" s="78" t="s">
        <v>22</v>
      </c>
      <c r="B27" s="79"/>
      <c r="C27" s="79"/>
      <c r="D27" s="79"/>
      <c r="E27" s="79"/>
      <c r="F27" s="79"/>
      <c r="G27" s="79"/>
      <c r="H27" s="79"/>
      <c r="I27" s="80"/>
    </row>
    <row r="28" spans="1:10" ht="29.25" customHeight="1" x14ac:dyDescent="0.25">
      <c r="A28" s="4"/>
      <c r="B28" s="12" t="s">
        <v>76</v>
      </c>
      <c r="C28" s="12" t="s">
        <v>77</v>
      </c>
      <c r="D28" s="12" t="s">
        <v>8</v>
      </c>
      <c r="E28" s="12" t="s">
        <v>78</v>
      </c>
      <c r="F28" s="12" t="s">
        <v>79</v>
      </c>
      <c r="G28" s="12" t="s">
        <v>9</v>
      </c>
      <c r="H28" s="12" t="s">
        <v>10</v>
      </c>
      <c r="I28" s="13" t="s">
        <v>80</v>
      </c>
    </row>
    <row r="29" spans="1:10" x14ac:dyDescent="0.25">
      <c r="A29" s="6" t="s">
        <v>4</v>
      </c>
      <c r="B29" s="20">
        <v>5</v>
      </c>
      <c r="C29" s="20">
        <v>4.25</v>
      </c>
      <c r="D29" s="20">
        <v>5</v>
      </c>
      <c r="E29" s="20">
        <v>5</v>
      </c>
      <c r="F29" s="20">
        <v>4</v>
      </c>
      <c r="G29" s="20">
        <v>4.25</v>
      </c>
      <c r="H29" s="20">
        <v>4.25</v>
      </c>
      <c r="I29" s="23">
        <v>3</v>
      </c>
    </row>
    <row r="30" spans="1:10" x14ac:dyDescent="0.25">
      <c r="A30" s="6" t="s">
        <v>3</v>
      </c>
      <c r="B30" s="20">
        <v>3.75</v>
      </c>
      <c r="C30" s="20">
        <v>4.25</v>
      </c>
      <c r="D30" s="20">
        <v>3.75</v>
      </c>
      <c r="E30" s="20">
        <v>4</v>
      </c>
      <c r="F30" s="20">
        <v>4.5</v>
      </c>
      <c r="G30" s="20">
        <v>4.25</v>
      </c>
      <c r="H30" s="20">
        <v>4.25</v>
      </c>
      <c r="I30" s="23">
        <v>3.5</v>
      </c>
    </row>
    <row r="31" spans="1:10" ht="15.75" thickBot="1" x14ac:dyDescent="0.3">
      <c r="A31" s="7" t="s">
        <v>2</v>
      </c>
      <c r="B31" s="22">
        <v>2.25</v>
      </c>
      <c r="C31" s="22">
        <v>2.75</v>
      </c>
      <c r="D31" s="22">
        <v>2.5</v>
      </c>
      <c r="E31" s="22">
        <v>3</v>
      </c>
      <c r="F31" s="22">
        <v>3.5</v>
      </c>
      <c r="G31" s="22">
        <v>3</v>
      </c>
      <c r="H31" s="22">
        <v>3</v>
      </c>
      <c r="I31" s="21">
        <v>3.25</v>
      </c>
    </row>
    <row r="32" spans="1:10" ht="15.75" thickBot="1" x14ac:dyDescent="0.3"/>
    <row r="33" spans="1:9" x14ac:dyDescent="0.25">
      <c r="A33" s="78" t="s">
        <v>25</v>
      </c>
      <c r="B33" s="79"/>
      <c r="C33" s="79"/>
      <c r="D33" s="79"/>
      <c r="E33" s="79"/>
      <c r="F33" s="79"/>
      <c r="G33" s="79"/>
      <c r="H33" s="79"/>
      <c r="I33" s="80"/>
    </row>
    <row r="34" spans="1:9" ht="30" customHeight="1" x14ac:dyDescent="0.25">
      <c r="A34" s="4"/>
      <c r="B34" s="12" t="s">
        <v>76</v>
      </c>
      <c r="C34" s="12" t="s">
        <v>77</v>
      </c>
      <c r="D34" s="12" t="s">
        <v>8</v>
      </c>
      <c r="E34" s="12" t="s">
        <v>78</v>
      </c>
      <c r="F34" s="12" t="s">
        <v>79</v>
      </c>
      <c r="G34" s="12" t="s">
        <v>9</v>
      </c>
      <c r="H34" s="12" t="s">
        <v>10</v>
      </c>
      <c r="I34" s="13" t="s">
        <v>80</v>
      </c>
    </row>
    <row r="35" spans="1:9" x14ac:dyDescent="0.25">
      <c r="A35" s="6" t="s">
        <v>26</v>
      </c>
      <c r="B35" s="24">
        <v>5</v>
      </c>
      <c r="C35" s="24">
        <v>5</v>
      </c>
      <c r="D35" s="24">
        <v>4.75</v>
      </c>
      <c r="E35" s="24">
        <v>5</v>
      </c>
      <c r="F35" s="24">
        <v>5</v>
      </c>
      <c r="G35" s="24">
        <v>1</v>
      </c>
      <c r="H35" s="24">
        <v>1</v>
      </c>
      <c r="I35" s="27">
        <v>1</v>
      </c>
    </row>
    <row r="36" spans="1:9" x14ac:dyDescent="0.25">
      <c r="A36" s="6" t="s">
        <v>27</v>
      </c>
      <c r="B36" s="24">
        <v>1.25</v>
      </c>
      <c r="C36" s="24">
        <v>1.25</v>
      </c>
      <c r="D36" s="24">
        <v>4.5</v>
      </c>
      <c r="E36" s="24">
        <v>3.5</v>
      </c>
      <c r="F36" s="24">
        <v>3.5</v>
      </c>
      <c r="G36" s="24">
        <v>5</v>
      </c>
      <c r="H36" s="24">
        <v>5</v>
      </c>
      <c r="I36" s="27">
        <v>3.25</v>
      </c>
    </row>
    <row r="37" spans="1:9" ht="15.75" thickBot="1" x14ac:dyDescent="0.3">
      <c r="A37" s="7" t="s">
        <v>28</v>
      </c>
      <c r="B37" s="26">
        <v>1</v>
      </c>
      <c r="C37" s="26">
        <v>1</v>
      </c>
      <c r="D37" s="26">
        <v>2</v>
      </c>
      <c r="E37" s="26">
        <v>1.25</v>
      </c>
      <c r="F37" s="26">
        <v>1</v>
      </c>
      <c r="G37" s="26">
        <v>2.75</v>
      </c>
      <c r="H37" s="26">
        <v>2.75</v>
      </c>
      <c r="I37" s="25">
        <v>4</v>
      </c>
    </row>
    <row r="38" spans="1:9" ht="15.75" thickBot="1" x14ac:dyDescent="0.3"/>
    <row r="39" spans="1:9" x14ac:dyDescent="0.25">
      <c r="A39" s="78" t="s">
        <v>24</v>
      </c>
      <c r="B39" s="79"/>
      <c r="C39" s="79"/>
      <c r="D39" s="79"/>
      <c r="E39" s="79"/>
      <c r="F39" s="79"/>
      <c r="G39" s="79"/>
      <c r="H39" s="79"/>
      <c r="I39" s="80"/>
    </row>
    <row r="40" spans="1:9" ht="30" customHeight="1" x14ac:dyDescent="0.25">
      <c r="A40" s="4"/>
      <c r="B40" s="12" t="s">
        <v>76</v>
      </c>
      <c r="C40" s="12" t="s">
        <v>77</v>
      </c>
      <c r="D40" s="12" t="s">
        <v>8</v>
      </c>
      <c r="E40" s="12" t="s">
        <v>78</v>
      </c>
      <c r="F40" s="12" t="s">
        <v>79</v>
      </c>
      <c r="G40" s="12" t="s">
        <v>9</v>
      </c>
      <c r="H40" s="12" t="s">
        <v>10</v>
      </c>
      <c r="I40" s="13" t="s">
        <v>80</v>
      </c>
    </row>
    <row r="41" spans="1:9" x14ac:dyDescent="0.25">
      <c r="A41" s="6" t="s">
        <v>5</v>
      </c>
      <c r="B41" s="28">
        <v>1.75</v>
      </c>
      <c r="C41" s="28">
        <v>2.25</v>
      </c>
      <c r="D41" s="28">
        <v>2.25</v>
      </c>
      <c r="E41" s="28">
        <v>3</v>
      </c>
      <c r="F41" s="28">
        <v>3.75</v>
      </c>
      <c r="G41" s="28">
        <v>1.5</v>
      </c>
      <c r="H41" s="28">
        <v>1.75</v>
      </c>
      <c r="I41" s="31">
        <v>3</v>
      </c>
    </row>
    <row r="42" spans="1:9" x14ac:dyDescent="0.25">
      <c r="A42" s="6" t="s">
        <v>3</v>
      </c>
      <c r="B42" s="28">
        <v>3.25</v>
      </c>
      <c r="C42" s="28">
        <v>3.75</v>
      </c>
      <c r="D42" s="28">
        <v>3.75</v>
      </c>
      <c r="E42" s="28">
        <v>4.25</v>
      </c>
      <c r="F42" s="28">
        <v>4.5</v>
      </c>
      <c r="G42" s="28">
        <v>3</v>
      </c>
      <c r="H42" s="28">
        <v>4.5</v>
      </c>
      <c r="I42" s="31">
        <v>3.75</v>
      </c>
    </row>
    <row r="43" spans="1:9" ht="15.75" thickBot="1" x14ac:dyDescent="0.3">
      <c r="A43" s="11" t="s">
        <v>6</v>
      </c>
      <c r="B43" s="30">
        <v>5</v>
      </c>
      <c r="C43" s="30">
        <v>4</v>
      </c>
      <c r="D43" s="30">
        <v>5</v>
      </c>
      <c r="E43" s="30">
        <v>3.75</v>
      </c>
      <c r="F43" s="30">
        <v>2.75</v>
      </c>
      <c r="G43" s="30">
        <v>5</v>
      </c>
      <c r="H43" s="30">
        <v>4.5</v>
      </c>
      <c r="I43" s="29">
        <v>4</v>
      </c>
    </row>
    <row r="44" spans="1:9" ht="15.75" thickBot="1" x14ac:dyDescent="0.3">
      <c r="A44" s="8"/>
      <c r="B44" s="8"/>
      <c r="C44" s="8"/>
      <c r="D44" s="8"/>
      <c r="E44" s="8"/>
    </row>
    <row r="45" spans="1:9" x14ac:dyDescent="0.25">
      <c r="A45" s="78" t="s">
        <v>55</v>
      </c>
      <c r="B45" s="79"/>
      <c r="C45" s="79"/>
      <c r="D45" s="79"/>
      <c r="E45" s="79"/>
      <c r="F45" s="79"/>
      <c r="G45" s="79"/>
      <c r="H45" s="79"/>
      <c r="I45" s="80"/>
    </row>
    <row r="46" spans="1:9" ht="30" x14ac:dyDescent="0.25">
      <c r="A46" s="4"/>
      <c r="B46" s="12" t="s">
        <v>76</v>
      </c>
      <c r="C46" s="12" t="s">
        <v>77</v>
      </c>
      <c r="D46" s="12" t="s">
        <v>8</v>
      </c>
      <c r="E46" s="12" t="s">
        <v>78</v>
      </c>
      <c r="F46" s="12" t="s">
        <v>79</v>
      </c>
      <c r="G46" s="12" t="s">
        <v>9</v>
      </c>
      <c r="H46" s="12" t="s">
        <v>10</v>
      </c>
      <c r="I46" s="13" t="s">
        <v>80</v>
      </c>
    </row>
    <row r="47" spans="1:9" x14ac:dyDescent="0.25">
      <c r="A47" s="6" t="s">
        <v>5</v>
      </c>
      <c r="B47" s="32">
        <v>2</v>
      </c>
      <c r="C47" s="32">
        <v>2.25</v>
      </c>
      <c r="D47" s="32">
        <v>1.75</v>
      </c>
      <c r="E47" s="32">
        <v>2.75</v>
      </c>
      <c r="F47" s="32">
        <v>3.25</v>
      </c>
      <c r="G47" s="32">
        <v>1.5</v>
      </c>
      <c r="H47" s="32">
        <v>1.5</v>
      </c>
      <c r="I47" s="34">
        <v>2.25</v>
      </c>
    </row>
    <row r="48" spans="1:9" x14ac:dyDescent="0.25">
      <c r="A48" s="6" t="s">
        <v>3</v>
      </c>
      <c r="B48" s="32">
        <v>3.5</v>
      </c>
      <c r="C48" s="32">
        <v>4</v>
      </c>
      <c r="D48" s="32">
        <v>3.5</v>
      </c>
      <c r="E48" s="32">
        <v>3.25</v>
      </c>
      <c r="F48" s="32">
        <v>3.75</v>
      </c>
      <c r="G48" s="32">
        <v>3</v>
      </c>
      <c r="H48" s="32">
        <v>3.75</v>
      </c>
      <c r="I48" s="34">
        <v>3.25</v>
      </c>
    </row>
    <row r="49" spans="1:9" ht="15.75" thickBot="1" x14ac:dyDescent="0.3">
      <c r="A49" s="11" t="s">
        <v>6</v>
      </c>
      <c r="B49" s="33">
        <v>5</v>
      </c>
      <c r="C49" s="33">
        <v>4</v>
      </c>
      <c r="D49" s="33">
        <v>5</v>
      </c>
      <c r="E49" s="33">
        <v>4</v>
      </c>
      <c r="F49" s="33">
        <v>3.25</v>
      </c>
      <c r="G49" s="33">
        <v>5</v>
      </c>
      <c r="H49" s="33">
        <v>4.75</v>
      </c>
      <c r="I49" s="35">
        <v>4</v>
      </c>
    </row>
    <row r="50" spans="1:9" ht="15.75" thickBot="1" x14ac:dyDescent="0.3"/>
    <row r="51" spans="1:9" x14ac:dyDescent="0.25">
      <c r="A51" s="78" t="s">
        <v>56</v>
      </c>
      <c r="B51" s="79"/>
      <c r="C51" s="79"/>
      <c r="D51" s="79"/>
      <c r="E51" s="79"/>
      <c r="F51" s="79"/>
      <c r="G51" s="79"/>
      <c r="H51" s="79"/>
      <c r="I51" s="80"/>
    </row>
    <row r="52" spans="1:9" ht="30" x14ac:dyDescent="0.25">
      <c r="A52" s="4"/>
      <c r="B52" s="12" t="s">
        <v>76</v>
      </c>
      <c r="C52" s="12" t="s">
        <v>77</v>
      </c>
      <c r="D52" s="12" t="s">
        <v>8</v>
      </c>
      <c r="E52" s="12" t="s">
        <v>78</v>
      </c>
      <c r="F52" s="12" t="s">
        <v>79</v>
      </c>
      <c r="G52" s="12" t="s">
        <v>9</v>
      </c>
      <c r="H52" s="12" t="s">
        <v>10</v>
      </c>
      <c r="I52" s="13" t="s">
        <v>80</v>
      </c>
    </row>
    <row r="53" spans="1:9" x14ac:dyDescent="0.25">
      <c r="A53" s="6" t="s">
        <v>2</v>
      </c>
      <c r="B53" s="37">
        <v>1.75</v>
      </c>
      <c r="C53" s="37">
        <v>2.25</v>
      </c>
      <c r="D53" s="37">
        <v>1.75</v>
      </c>
      <c r="E53" s="37">
        <v>2.25</v>
      </c>
      <c r="F53" s="37">
        <v>3</v>
      </c>
      <c r="G53" s="37">
        <v>1.25</v>
      </c>
      <c r="H53" s="37">
        <v>1.75</v>
      </c>
      <c r="I53" s="39">
        <v>3.75</v>
      </c>
    </row>
    <row r="54" spans="1:9" x14ac:dyDescent="0.25">
      <c r="A54" s="6" t="s">
        <v>3</v>
      </c>
      <c r="B54" s="37">
        <v>3</v>
      </c>
      <c r="C54" s="37">
        <v>4</v>
      </c>
      <c r="D54" s="37">
        <v>4</v>
      </c>
      <c r="E54" s="37">
        <v>3.5</v>
      </c>
      <c r="F54" s="37">
        <v>4.25</v>
      </c>
      <c r="G54" s="37">
        <v>2.5</v>
      </c>
      <c r="H54" s="37">
        <v>4</v>
      </c>
      <c r="I54" s="39">
        <v>4</v>
      </c>
    </row>
    <row r="55" spans="1:9" ht="15.75" thickBot="1" x14ac:dyDescent="0.3">
      <c r="A55" s="11" t="s">
        <v>4</v>
      </c>
      <c r="B55" s="38">
        <v>5</v>
      </c>
      <c r="C55" s="38">
        <v>4</v>
      </c>
      <c r="D55" s="38">
        <v>3.75</v>
      </c>
      <c r="E55" s="38">
        <v>4.25</v>
      </c>
      <c r="F55" s="38">
        <v>3</v>
      </c>
      <c r="G55" s="38">
        <v>4.75</v>
      </c>
      <c r="H55" s="38">
        <v>3.75</v>
      </c>
      <c r="I55" s="40">
        <v>3</v>
      </c>
    </row>
  </sheetData>
  <sheetProtection password="8EEA" sheet="1" objects="1" scenarios="1"/>
  <mergeCells count="8">
    <mergeCell ref="A45:I45"/>
    <mergeCell ref="A51:I51"/>
    <mergeCell ref="A3:I3"/>
    <mergeCell ref="A9:I9"/>
    <mergeCell ref="A19:I19"/>
    <mergeCell ref="A27:I27"/>
    <mergeCell ref="A33:I33"/>
    <mergeCell ref="A39:I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85" zoomScaleNormal="85" workbookViewId="0">
      <selection activeCell="B30" sqref="B30"/>
    </sheetView>
  </sheetViews>
  <sheetFormatPr defaultRowHeight="15" x14ac:dyDescent="0.25"/>
  <cols>
    <col min="1" max="1" width="30.5703125" style="1" bestFit="1" customWidth="1"/>
    <col min="2" max="2" width="129.7109375" bestFit="1" customWidth="1"/>
  </cols>
  <sheetData>
    <row r="1" spans="1:2" x14ac:dyDescent="0.25">
      <c r="A1" s="8" t="s">
        <v>32</v>
      </c>
      <c r="B1" s="8"/>
    </row>
    <row r="2" spans="1:2" x14ac:dyDescent="0.25">
      <c r="A2" s="8"/>
      <c r="B2" s="8"/>
    </row>
    <row r="3" spans="1:2" x14ac:dyDescent="0.25">
      <c r="A3" s="8"/>
      <c r="B3" s="8"/>
    </row>
    <row r="4" spans="1:2" x14ac:dyDescent="0.25">
      <c r="A4" s="10" t="s">
        <v>1</v>
      </c>
      <c r="B4" s="14"/>
    </row>
    <row r="5" spans="1:2" x14ac:dyDescent="0.25">
      <c r="A5" s="15" t="s">
        <v>2</v>
      </c>
      <c r="B5" s="8" t="s">
        <v>33</v>
      </c>
    </row>
    <row r="6" spans="1:2" x14ac:dyDescent="0.25">
      <c r="A6" s="15" t="s">
        <v>3</v>
      </c>
      <c r="B6" s="8" t="s">
        <v>34</v>
      </c>
    </row>
    <row r="7" spans="1:2" x14ac:dyDescent="0.25">
      <c r="A7" s="15" t="s">
        <v>4</v>
      </c>
      <c r="B7" s="8" t="s">
        <v>35</v>
      </c>
    </row>
    <row r="8" spans="1:2" x14ac:dyDescent="0.25">
      <c r="A8" s="8"/>
      <c r="B8" s="8"/>
    </row>
    <row r="9" spans="1:2" x14ac:dyDescent="0.25">
      <c r="A9" s="8"/>
      <c r="B9" s="8"/>
    </row>
    <row r="10" spans="1:2" x14ac:dyDescent="0.25">
      <c r="A10" s="10" t="s">
        <v>11</v>
      </c>
      <c r="B10" s="14"/>
    </row>
    <row r="11" spans="1:2" x14ac:dyDescent="0.25">
      <c r="A11" s="8" t="s">
        <v>13</v>
      </c>
      <c r="B11" s="8" t="s">
        <v>36</v>
      </c>
    </row>
    <row r="12" spans="1:2" x14ac:dyDescent="0.25">
      <c r="A12" s="8" t="s">
        <v>12</v>
      </c>
      <c r="B12" s="8" t="s">
        <v>37</v>
      </c>
    </row>
    <row r="13" spans="1:2" x14ac:dyDescent="0.25">
      <c r="A13" s="8" t="s">
        <v>14</v>
      </c>
      <c r="B13" s="8" t="s">
        <v>38</v>
      </c>
    </row>
    <row r="14" spans="1:2" x14ac:dyDescent="0.25">
      <c r="A14" s="8" t="s">
        <v>15</v>
      </c>
      <c r="B14" s="8" t="s">
        <v>39</v>
      </c>
    </row>
    <row r="15" spans="1:2" s="36" customFormat="1" x14ac:dyDescent="0.25">
      <c r="A15" s="15" t="s">
        <v>57</v>
      </c>
      <c r="B15" s="8" t="s">
        <v>62</v>
      </c>
    </row>
    <row r="16" spans="1:2" x14ac:dyDescent="0.25">
      <c r="A16" s="15" t="s">
        <v>16</v>
      </c>
      <c r="B16" s="8" t="s">
        <v>40</v>
      </c>
    </row>
    <row r="17" spans="1:2" s="36" customFormat="1" x14ac:dyDescent="0.25">
      <c r="A17" s="15" t="s">
        <v>58</v>
      </c>
      <c r="B17" s="8" t="s">
        <v>63</v>
      </c>
    </row>
    <row r="18" spans="1:2" x14ac:dyDescent="0.25">
      <c r="A18" s="8"/>
      <c r="B18" s="8"/>
    </row>
    <row r="19" spans="1:2" x14ac:dyDescent="0.25">
      <c r="A19" s="8"/>
      <c r="B19" s="8"/>
    </row>
    <row r="20" spans="1:2" x14ac:dyDescent="0.25">
      <c r="A20" s="10" t="s">
        <v>17</v>
      </c>
      <c r="B20" s="14"/>
    </row>
    <row r="21" spans="1:2" x14ac:dyDescent="0.25">
      <c r="A21" s="8" t="s">
        <v>18</v>
      </c>
      <c r="B21" s="8" t="s">
        <v>41</v>
      </c>
    </row>
    <row r="22" spans="1:2" x14ac:dyDescent="0.25">
      <c r="A22" s="8" t="s">
        <v>19</v>
      </c>
      <c r="B22" s="8" t="s">
        <v>42</v>
      </c>
    </row>
    <row r="23" spans="1:2" x14ac:dyDescent="0.25">
      <c r="A23" s="8" t="s">
        <v>20</v>
      </c>
      <c r="B23" s="8" t="s">
        <v>43</v>
      </c>
    </row>
    <row r="24" spans="1:2" x14ac:dyDescent="0.25">
      <c r="A24" s="8" t="s">
        <v>21</v>
      </c>
      <c r="B24" s="8" t="s">
        <v>44</v>
      </c>
    </row>
    <row r="25" spans="1:2" x14ac:dyDescent="0.25">
      <c r="A25" s="8"/>
      <c r="B25" s="8"/>
    </row>
    <row r="26" spans="1:2" x14ac:dyDescent="0.25">
      <c r="A26" s="8"/>
      <c r="B26" s="8"/>
    </row>
    <row r="27" spans="1:2" x14ac:dyDescent="0.25">
      <c r="A27" s="10" t="s">
        <v>22</v>
      </c>
      <c r="B27" s="14"/>
    </row>
    <row r="28" spans="1:2" x14ac:dyDescent="0.25">
      <c r="A28" s="8" t="s">
        <v>4</v>
      </c>
      <c r="B28" s="8" t="s">
        <v>45</v>
      </c>
    </row>
    <row r="29" spans="1:2" x14ac:dyDescent="0.25">
      <c r="A29" s="8" t="s">
        <v>23</v>
      </c>
      <c r="B29" s="8" t="s">
        <v>46</v>
      </c>
    </row>
    <row r="30" spans="1:2" x14ac:dyDescent="0.25">
      <c r="A30" s="8" t="s">
        <v>2</v>
      </c>
      <c r="B30" s="8" t="s">
        <v>47</v>
      </c>
    </row>
    <row r="31" spans="1:2" x14ac:dyDescent="0.25">
      <c r="A31" s="8"/>
      <c r="B31" s="8"/>
    </row>
    <row r="32" spans="1:2" x14ac:dyDescent="0.25">
      <c r="A32" s="8"/>
      <c r="B32" s="8"/>
    </row>
    <row r="33" spans="1:2" x14ac:dyDescent="0.25">
      <c r="A33" s="10" t="s">
        <v>25</v>
      </c>
      <c r="B33" s="14"/>
    </row>
    <row r="34" spans="1:2" x14ac:dyDescent="0.25">
      <c r="A34" s="8" t="s">
        <v>26</v>
      </c>
      <c r="B34" s="8" t="s">
        <v>48</v>
      </c>
    </row>
    <row r="35" spans="1:2" x14ac:dyDescent="0.25">
      <c r="A35" s="8" t="s">
        <v>27</v>
      </c>
      <c r="B35" s="8" t="s">
        <v>49</v>
      </c>
    </row>
    <row r="36" spans="1:2" x14ac:dyDescent="0.25">
      <c r="A36" s="8" t="s">
        <v>28</v>
      </c>
      <c r="B36" s="8" t="s">
        <v>50</v>
      </c>
    </row>
    <row r="37" spans="1:2" x14ac:dyDescent="0.25">
      <c r="A37" s="8"/>
      <c r="B37" s="8"/>
    </row>
    <row r="38" spans="1:2" x14ac:dyDescent="0.25">
      <c r="A38" s="8"/>
      <c r="B38" s="8"/>
    </row>
    <row r="39" spans="1:2" x14ac:dyDescent="0.25">
      <c r="A39" s="10" t="s">
        <v>24</v>
      </c>
      <c r="B39" s="14"/>
    </row>
    <row r="40" spans="1:2" x14ac:dyDescent="0.25">
      <c r="A40" s="8" t="s">
        <v>5</v>
      </c>
      <c r="B40" s="8" t="s">
        <v>51</v>
      </c>
    </row>
    <row r="41" spans="1:2" x14ac:dyDescent="0.25">
      <c r="A41" s="8" t="s">
        <v>3</v>
      </c>
      <c r="B41" s="8" t="s">
        <v>52</v>
      </c>
    </row>
    <row r="42" spans="1:2" x14ac:dyDescent="0.25">
      <c r="A42" s="8" t="s">
        <v>6</v>
      </c>
      <c r="B42" s="8" t="s">
        <v>53</v>
      </c>
    </row>
    <row r="43" spans="1:2" x14ac:dyDescent="0.25">
      <c r="A43" s="8"/>
      <c r="B43" s="8"/>
    </row>
    <row r="44" spans="1:2" x14ac:dyDescent="0.25">
      <c r="A44" s="8"/>
      <c r="B44" s="8"/>
    </row>
    <row r="45" spans="1:2" x14ac:dyDescent="0.25">
      <c r="A45" s="10" t="s">
        <v>55</v>
      </c>
      <c r="B45" s="14"/>
    </row>
    <row r="46" spans="1:2" x14ac:dyDescent="0.25">
      <c r="A46" s="8" t="s">
        <v>5</v>
      </c>
      <c r="B46" s="8" t="s">
        <v>51</v>
      </c>
    </row>
    <row r="47" spans="1:2" x14ac:dyDescent="0.25">
      <c r="A47" s="8" t="s">
        <v>3</v>
      </c>
      <c r="B47" s="8" t="s">
        <v>52</v>
      </c>
    </row>
    <row r="48" spans="1:2" x14ac:dyDescent="0.25">
      <c r="A48" s="8" t="s">
        <v>6</v>
      </c>
      <c r="B48" s="8" t="s">
        <v>53</v>
      </c>
    </row>
    <row r="49" spans="1:2" x14ac:dyDescent="0.25">
      <c r="A49" s="8"/>
      <c r="B49" s="8"/>
    </row>
    <row r="50" spans="1:2" x14ac:dyDescent="0.25">
      <c r="A50" s="8"/>
      <c r="B50" s="8"/>
    </row>
    <row r="51" spans="1:2" x14ac:dyDescent="0.25">
      <c r="A51" s="10" t="s">
        <v>56</v>
      </c>
      <c r="B51" s="14"/>
    </row>
    <row r="52" spans="1:2" x14ac:dyDescent="0.25">
      <c r="A52" s="8" t="s">
        <v>29</v>
      </c>
      <c r="B52" s="8" t="s">
        <v>59</v>
      </c>
    </row>
    <row r="53" spans="1:2" x14ac:dyDescent="0.25">
      <c r="A53" s="8" t="s">
        <v>3</v>
      </c>
      <c r="B53" s="8" t="s">
        <v>60</v>
      </c>
    </row>
    <row r="54" spans="1:2" x14ac:dyDescent="0.25">
      <c r="A54" s="8" t="s">
        <v>4</v>
      </c>
      <c r="B54" s="8" t="s">
        <v>61</v>
      </c>
    </row>
  </sheetData>
  <sheetProtection password="8EEA"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5FEFB24D0A6248AB9B17E50382B287" ma:contentTypeVersion="1" ma:contentTypeDescription="Create a new document." ma:contentTypeScope="" ma:versionID="789ca87bfab35bd73444d62d451ecc0e">
  <xsd:schema xmlns:xsd="http://www.w3.org/2001/XMLSchema" xmlns:xs="http://www.w3.org/2001/XMLSchema" xmlns:p="http://schemas.microsoft.com/office/2006/metadata/properties" xmlns:ns1="http://schemas.microsoft.com/sharepoint/v3" targetNamespace="http://schemas.microsoft.com/office/2006/metadata/properties" ma:root="true" ma:fieldsID="6f0d331ebd68627ead16f146830ec63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C91F5DD-BEE5-40EC-A168-C26006637F13}"/>
</file>

<file path=customXml/itemProps2.xml><?xml version="1.0" encoding="utf-8"?>
<ds:datastoreItem xmlns:ds="http://schemas.openxmlformats.org/officeDocument/2006/customXml" ds:itemID="{0943F8FE-87DB-40BD-BDCC-5024960807B8}"/>
</file>

<file path=customXml/itemProps3.xml><?xml version="1.0" encoding="utf-8"?>
<ds:datastoreItem xmlns:ds="http://schemas.openxmlformats.org/officeDocument/2006/customXml" ds:itemID="{A93AC0AF-A504-4916-9EFA-D2271C1A74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Instructions for Use</vt:lpstr>
      <vt:lpstr>Applicability Matrix</vt:lpstr>
      <vt:lpstr>Pull Down Menu Options</vt:lpstr>
      <vt:lpstr>Scoring</vt:lpstr>
      <vt:lpstr>Scoring Category Definitions</vt:lpstr>
      <vt:lpstr>Elevation</vt:lpstr>
      <vt:lpstr>EnergyState</vt:lpstr>
      <vt:lpstr>ExistingResources</vt:lpstr>
      <vt:lpstr>GrainSize</vt:lpstr>
      <vt:lpstr>ImpairmentLevel</vt:lpstr>
      <vt:lpstr>IntertidalSlope</vt:lpstr>
      <vt:lpstr>NearbySensitiveResources</vt:lpstr>
      <vt:lpstr>NearshoreBathymetrySlope</vt:lpstr>
      <vt:lpstr>Slope</vt:lpstr>
      <vt:lpstr>TidalRange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Leduc</dc:creator>
  <cp:lastModifiedBy>Elise Leduc</cp:lastModifiedBy>
  <cp:lastPrinted>2017-02-24T14:24:48Z</cp:lastPrinted>
  <dcterms:created xsi:type="dcterms:W3CDTF">2016-11-04T20:03:43Z</dcterms:created>
  <dcterms:modified xsi:type="dcterms:W3CDTF">2017-08-02T12:50:02Z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0x0101009D5FEFB24D0A6248AB9B17E50382B287</vt:lpwstr>
  </property>
</Properties>
</file>